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G:\2020年完成项目\7月份\2020年昌平区怀长路、昌金路、南雁路中修工程\清单、技术规范、计量规则\"/>
    </mc:Choice>
  </mc:AlternateContent>
  <xr:revisionPtr revIDLastSave="0" documentId="13_ncr:1_{3451A96F-CFDC-4012-8214-F8846A5D6528}" xr6:coauthVersionLast="45" xr6:coauthVersionMax="45" xr10:uidLastSave="{00000000-0000-0000-0000-000000000000}"/>
  <bookViews>
    <workbookView xWindow="20370" yWindow="-120" windowWidth="29040" windowHeight="15840" tabRatio="610" firstSheet="7" activeTab="12" xr2:uid="{00000000-000D-0000-FFFF-FFFF00000000}"/>
  </bookViews>
  <sheets>
    <sheet name="第100章（怀长路）" sheetId="12" r:id="rId1"/>
    <sheet name="第200章（怀长路）" sheetId="11" r:id="rId2"/>
    <sheet name="第300章 （怀长路）" sheetId="14" r:id="rId3"/>
    <sheet name="第600章（怀长路）" sheetId="16" r:id="rId4"/>
    <sheet name="第100章（昌金路）" sheetId="21" r:id="rId5"/>
    <sheet name="第200章（昌金路） " sheetId="22" r:id="rId6"/>
    <sheet name="第300章 （昌金路）" sheetId="23" r:id="rId7"/>
    <sheet name="第600章（昌金路）" sheetId="24" r:id="rId8"/>
    <sheet name="第100章（南雁路）" sheetId="17" r:id="rId9"/>
    <sheet name="第200章（南雁路）" sheetId="18" r:id="rId10"/>
    <sheet name="第300章 （南雁路）" sheetId="19" r:id="rId11"/>
    <sheet name="第600章（南雁路）" sheetId="20" r:id="rId12"/>
    <sheet name="汇总表" sheetId="3" r:id="rId13"/>
  </sheets>
  <definedNames>
    <definedName name="_xlnm.Print_Titles" localSheetId="5">'第200章（昌金路） '!$1:$4</definedName>
    <definedName name="_xlnm.Print_Titles" localSheetId="1">'第200章（怀长路）'!$1:$4</definedName>
    <definedName name="_xlnm.Print_Titles" localSheetId="9">'第200章（南雁路）'!$1:$4</definedName>
    <definedName name="_xlnm.Print_Titles" localSheetId="6">'第300章 （昌金路）'!$1:$4</definedName>
    <definedName name="_xlnm.Print_Titles" localSheetId="2">'第300章 （怀长路）'!$1:$4</definedName>
    <definedName name="_xlnm.Print_Titles" localSheetId="10">'第300章 （南雁路）'!$1:$4</definedName>
    <definedName name="_xlnm.Print_Titles" localSheetId="7">'第600章（昌金路）'!$1:$4</definedName>
    <definedName name="_xlnm.Print_Titles" localSheetId="3">'第600章（怀长路）'!$1:$4</definedName>
    <definedName name="_xlnm.Print_Titles" localSheetId="11">'第600章（南雁路）'!$1:$4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D13" i="3"/>
  <c r="F13" i="3"/>
  <c r="F22" i="22"/>
  <c r="F12" i="22"/>
  <c r="F7" i="19" l="1"/>
  <c r="F7" i="23"/>
  <c r="F7" i="14"/>
  <c r="F32" i="23"/>
  <c r="F31" i="23"/>
  <c r="F30" i="23"/>
  <c r="F28" i="23"/>
  <c r="F27" i="23"/>
  <c r="F26" i="23"/>
  <c r="F23" i="23"/>
  <c r="F23" i="22"/>
  <c r="F19" i="22"/>
  <c r="F11" i="22"/>
  <c r="F10" i="22"/>
  <c r="F7" i="22"/>
  <c r="B2" i="24"/>
  <c r="B2" i="23"/>
  <c r="B2" i="22"/>
  <c r="F7" i="24"/>
  <c r="D8" i="24" s="1"/>
  <c r="E9" i="3" s="1"/>
  <c r="F36" i="23"/>
  <c r="F35" i="23"/>
  <c r="F25" i="23"/>
  <c r="F20" i="23"/>
  <c r="F17" i="23"/>
  <c r="F15" i="23"/>
  <c r="F12" i="23"/>
  <c r="F10" i="23"/>
  <c r="F18" i="22"/>
  <c r="F16" i="22"/>
  <c r="F15" i="22"/>
  <c r="F14" i="22"/>
  <c r="F9" i="22"/>
  <c r="F12" i="21"/>
  <c r="F10" i="21"/>
  <c r="F8" i="21"/>
  <c r="F7" i="21"/>
  <c r="F6" i="21"/>
  <c r="D37" i="23" l="1"/>
  <c r="E6" i="3" s="1"/>
  <c r="D24" i="22"/>
  <c r="E5" i="3" s="1"/>
  <c r="D13" i="21"/>
  <c r="E4" i="3" s="1"/>
  <c r="F7" i="17"/>
  <c r="F7" i="12"/>
  <c r="E11" i="3" l="1"/>
  <c r="E14" i="3" s="1"/>
  <c r="E15" i="3" s="1"/>
  <c r="E16" i="3" s="1"/>
  <c r="B2" i="20"/>
  <c r="B2" i="19"/>
  <c r="B2" i="18"/>
  <c r="F10" i="20"/>
  <c r="F7" i="20"/>
  <c r="F27" i="19"/>
  <c r="F24" i="19"/>
  <c r="F21" i="19"/>
  <c r="F18" i="19"/>
  <c r="F16" i="19"/>
  <c r="F13" i="19"/>
  <c r="F12" i="19"/>
  <c r="F10" i="19"/>
  <c r="F14" i="18"/>
  <c r="F13" i="18"/>
  <c r="F11" i="18"/>
  <c r="F10" i="18"/>
  <c r="F9" i="18"/>
  <c r="F7" i="18"/>
  <c r="F12" i="17"/>
  <c r="F10" i="17"/>
  <c r="F8" i="17"/>
  <c r="F6" i="17"/>
  <c r="F28" i="14"/>
  <c r="F16" i="14"/>
  <c r="D11" i="20" l="1"/>
  <c r="D28" i="19"/>
  <c r="F6" i="3" s="1"/>
  <c r="D15" i="18"/>
  <c r="F5" i="3" s="1"/>
  <c r="D13" i="17"/>
  <c r="F4" i="3" s="1"/>
  <c r="F9" i="3"/>
  <c r="F12" i="12"/>
  <c r="F11" i="3" l="1"/>
  <c r="F7" i="16"/>
  <c r="F27" i="14"/>
  <c r="F21" i="14"/>
  <c r="F18" i="14"/>
  <c r="F10" i="14"/>
  <c r="F12" i="14"/>
  <c r="F13" i="14"/>
  <c r="F7" i="11"/>
  <c r="F9" i="11"/>
  <c r="F10" i="11"/>
  <c r="F14" i="3" l="1"/>
  <c r="D8" i="16"/>
  <c r="D9" i="3" s="1"/>
  <c r="G9" i="3" s="1"/>
  <c r="F10" i="12"/>
  <c r="F8" i="12"/>
  <c r="G13" i="3" s="1"/>
  <c r="F6" i="12"/>
  <c r="F15" i="3" l="1"/>
  <c r="D13" i="12"/>
  <c r="D4" i="3" s="1"/>
  <c r="F24" i="14"/>
  <c r="D29" i="14" s="1"/>
  <c r="F13" i="11"/>
  <c r="F14" i="11"/>
  <c r="F11" i="11"/>
  <c r="G4" i="3" l="1"/>
  <c r="F16" i="3"/>
  <c r="D6" i="3"/>
  <c r="G6" i="3" s="1"/>
  <c r="D15" i="11"/>
  <c r="D5" i="3" s="1"/>
  <c r="G5" i="3" s="1"/>
  <c r="D11" i="3" l="1"/>
  <c r="D14" i="3" s="1"/>
  <c r="B2" i="16"/>
  <c r="B2" i="11"/>
  <c r="B2" i="14"/>
  <c r="A2" i="3"/>
  <c r="G11" i="3" l="1"/>
  <c r="D15" i="3"/>
  <c r="G14" i="3"/>
  <c r="G15" i="3" l="1"/>
  <c r="D16" i="3"/>
  <c r="G16" i="3" s="1"/>
</calcChain>
</file>

<file path=xl/sharedStrings.xml><?xml version="1.0" encoding="utf-8"?>
<sst xmlns="http://schemas.openxmlformats.org/spreadsheetml/2006/main" count="578" uniqueCount="158">
  <si>
    <t>工程量清单</t>
  </si>
  <si>
    <t>工程名称：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</si>
  <si>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</si>
  <si>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</si>
  <si>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</si>
  <si>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</si>
  <si>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</si>
  <si>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</si>
  <si>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</si>
  <si>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</si>
  <si>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</si>
  <si>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</si>
  <si>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</si>
  <si>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</si>
  <si>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</si>
  <si>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</si>
  <si>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</si>
  <si>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</si>
  <si>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</si>
  <si>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</si>
  <si>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</si>
  <si>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</si>
  <si>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</si>
  <si>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</si>
  <si>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</si>
  <si>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</si>
  <si>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</si>
  <si>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</si>
  <si>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</si>
  <si>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</si>
  <si>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</si>
  <si>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</si>
  <si>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清单  第200章 合计   人民币</t>
  </si>
  <si>
    <t>清单     第300章  路面</t>
  </si>
  <si>
    <t>308-1</t>
  </si>
  <si>
    <t>透层</t>
  </si>
  <si>
    <t>308-2</t>
  </si>
  <si>
    <t>310-2</t>
  </si>
  <si>
    <t>封层</t>
  </si>
  <si>
    <t>清单  第300章 合计   人民币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</si>
  <si>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</si>
  <si>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</si>
  <si>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</si>
  <si>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</si>
  <si>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</si>
  <si>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</si>
  <si>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</si>
  <si>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</si>
  <si>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</si>
  <si>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</si>
  <si>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</si>
  <si>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清单合计减去材料、工程设备、专业工程暂估价、安全生产费合计(8-9-10=11)（评标价）</t>
    <phoneticPr fontId="6" type="noConversion"/>
  </si>
  <si>
    <t>工程管理</t>
  </si>
  <si>
    <t>竣工文件</t>
  </si>
  <si>
    <t>临时工程与设施</t>
  </si>
  <si>
    <t>场地清理</t>
  </si>
  <si>
    <t>铣刨旧路面</t>
  </si>
  <si>
    <t>202-6</t>
  </si>
  <si>
    <t>透层和黏层</t>
  </si>
  <si>
    <t>黏层</t>
  </si>
  <si>
    <t>路肩培土、中央分隔带回填土、土路肩加固及路缘石</t>
  </si>
  <si>
    <t>313-5</t>
  </si>
  <si>
    <t>混凝土预制块路缘石</t>
  </si>
  <si>
    <r>
      <t>清单     第6</t>
    </r>
    <r>
      <rPr>
        <b/>
        <sz val="16"/>
        <rFont val="宋体"/>
        <family val="3"/>
        <charset val="134"/>
      </rPr>
      <t>00章  安全设施及预埋管线</t>
    </r>
    <phoneticPr fontId="10" type="noConversion"/>
  </si>
  <si>
    <t>临时道路修建、养护与拆除（包括原道路的养护费、设施保护、交通导改及水利部门等配合协调费 ）</t>
  </si>
  <si>
    <t>路面沥青混合料旧料回收</t>
  </si>
  <si>
    <t>热拌沥青混合料面层</t>
  </si>
  <si>
    <t>沥青表面处置与封层</t>
  </si>
  <si>
    <t>道路交通标志</t>
  </si>
  <si>
    <t>套</t>
  </si>
  <si>
    <t>道路交通标线</t>
  </si>
  <si>
    <t>605-1</t>
  </si>
  <si>
    <t>热熔型涂料路面标线</t>
  </si>
  <si>
    <r>
      <t>清单  第</t>
    </r>
    <r>
      <rPr>
        <b/>
        <sz val="11.5"/>
        <rFont val="宋体"/>
        <family val="3"/>
        <charset val="134"/>
      </rPr>
      <t>600章 合计   人民币</t>
    </r>
    <phoneticPr fontId="10" type="noConversion"/>
  </si>
  <si>
    <t>已包含在清单合计中材料、工程设备、专业工程暂估价合计</t>
    <phoneticPr fontId="6" type="noConversion"/>
  </si>
  <si>
    <t xml:space="preserve"> 已包含在清单合计中的安全生产费</t>
    <phoneticPr fontId="6" type="noConversion"/>
  </si>
  <si>
    <t>按上项（11）金额的3%作为不可预见因素的暂列金额</t>
    <phoneticPr fontId="6" type="noConversion"/>
  </si>
  <si>
    <t>投标报价（即 8+12=13）</t>
    <phoneticPr fontId="6" type="noConversion"/>
  </si>
  <si>
    <t>309-2</t>
  </si>
  <si>
    <t>中粒式沥青混凝土</t>
  </si>
  <si>
    <t>热熔标线</t>
  </si>
  <si>
    <t>使用8年以上</t>
  </si>
  <si>
    <t>改性乳化沥青下封层</t>
  </si>
  <si>
    <t>路面及中央分隔带排水</t>
  </si>
  <si>
    <t>314-3</t>
  </si>
  <si>
    <t>投标报价汇总表</t>
    <phoneticPr fontId="6" type="noConversion"/>
  </si>
  <si>
    <t>308-3</t>
  </si>
  <si>
    <t>雨水口、检查井</t>
  </si>
  <si>
    <t>604-1</t>
  </si>
  <si>
    <t>单柱式交通标志</t>
  </si>
  <si>
    <t>202-7</t>
  </si>
  <si>
    <t>建筑垃圾处置</t>
  </si>
  <si>
    <t>乳化沥青透层</t>
  </si>
  <si>
    <t>热沥青开槽灌缝</t>
  </si>
  <si>
    <t>ZAC-16C  4cm</t>
  </si>
  <si>
    <t>2020年昌平区怀长路(K30+000-K45+000)中修工程</t>
    <phoneticPr fontId="6" type="noConversion"/>
  </si>
  <si>
    <t>拆除旧平缘石</t>
    <phoneticPr fontId="6" type="noConversion"/>
  </si>
  <si>
    <t>铣刨旧路面层 3cm</t>
    <phoneticPr fontId="6" type="noConversion"/>
  </si>
  <si>
    <t>铣刨旧路面层 4cm</t>
    <phoneticPr fontId="6" type="noConversion"/>
  </si>
  <si>
    <t>309-1</t>
    <phoneticPr fontId="6" type="noConversion"/>
  </si>
  <si>
    <t>细粒式沥青混凝土</t>
    <phoneticPr fontId="6" type="noConversion"/>
  </si>
  <si>
    <t>新建平缘石(120*350*495mm)</t>
    <phoneticPr fontId="6" type="noConversion"/>
  </si>
  <si>
    <t>井周加固</t>
    <phoneticPr fontId="6" type="noConversion"/>
  </si>
  <si>
    <t>更换球墨铸铁五防井盖Φ800</t>
    <phoneticPr fontId="6" type="noConversion"/>
  </si>
  <si>
    <t>处</t>
    <phoneticPr fontId="6" type="noConversion"/>
  </si>
  <si>
    <t>套</t>
    <phoneticPr fontId="6" type="noConversion"/>
  </si>
  <si>
    <t>2020年昌平区怀长路、昌金路、南雁路中修工程</t>
    <phoneticPr fontId="6" type="noConversion"/>
  </si>
  <si>
    <t>怀长路(K30+000～K45+000)</t>
    <phoneticPr fontId="6" type="noConversion"/>
  </si>
  <si>
    <t>南雁路(K10+000～K25+000)</t>
    <phoneticPr fontId="6" type="noConversion"/>
  </si>
  <si>
    <t>拆除乙3型路缘石</t>
    <phoneticPr fontId="6" type="noConversion"/>
  </si>
  <si>
    <t>铣刨旧路面层 5cm</t>
    <phoneticPr fontId="6" type="noConversion"/>
  </si>
  <si>
    <t>ZAC-16C  5cm</t>
    <phoneticPr fontId="6" type="noConversion"/>
  </si>
  <si>
    <t>新建乙3型砼路缘石(100*200*495mm)</t>
    <phoneticPr fontId="6" type="noConversion"/>
  </si>
  <si>
    <t>新建警告标志(三角形，A=600mm,玻璃钢)</t>
    <phoneticPr fontId="6" type="noConversion"/>
  </si>
  <si>
    <t>2020年昌平区南雁路(K10+000-K25+000)中修工程</t>
    <phoneticPr fontId="6" type="noConversion"/>
  </si>
  <si>
    <t>热熔标线</t>
    <phoneticPr fontId="6" type="noConversion"/>
  </si>
  <si>
    <t>合计（元）</t>
    <phoneticPr fontId="6" type="noConversion"/>
  </si>
  <si>
    <t>路面沥青混合料旧料回收</t>
    <phoneticPr fontId="6" type="noConversion"/>
  </si>
  <si>
    <t>2020年昌平区昌金路(K8+000-K9+000、K9+200-K9+700)中修工程</t>
    <phoneticPr fontId="6" type="noConversion"/>
  </si>
  <si>
    <t>昌金路(K8+000～K9+000、K9+200～K9+700)</t>
    <phoneticPr fontId="6" type="noConversion"/>
  </si>
  <si>
    <t>202-2</t>
    <phoneticPr fontId="6" type="noConversion"/>
  </si>
  <si>
    <t>挖除旧水泥混凝土硬化路肩</t>
    <phoneticPr fontId="6" type="noConversion"/>
  </si>
  <si>
    <t>挖除旧路面</t>
    <phoneticPr fontId="6" type="noConversion"/>
  </si>
  <si>
    <t>拆除平缘石(10*25*49.5cm)</t>
    <phoneticPr fontId="6" type="noConversion"/>
  </si>
  <si>
    <t>拆除旧50cm*50cm*10cm方砖</t>
    <phoneticPr fontId="6" type="noConversion"/>
  </si>
  <si>
    <t>拆除坡肩石(10*25*49.5cm)</t>
    <phoneticPr fontId="6" type="noConversion"/>
  </si>
  <si>
    <t>铣刨旧路面层 6cm</t>
    <phoneticPr fontId="6" type="noConversion"/>
  </si>
  <si>
    <t>207</t>
  </si>
  <si>
    <t>坡面排水</t>
  </si>
  <si>
    <t>207-1</t>
  </si>
  <si>
    <t>边沟</t>
  </si>
  <si>
    <t>大方砖边沟护砌50*50*10cm</t>
  </si>
  <si>
    <t>改性乳化沥青粘层</t>
    <phoneticPr fontId="6" type="noConversion"/>
  </si>
  <si>
    <t>ZAC-13C  5cm</t>
    <phoneticPr fontId="6" type="noConversion"/>
  </si>
  <si>
    <t>ZAC-20C  6cm</t>
    <phoneticPr fontId="6" type="noConversion"/>
  </si>
  <si>
    <t>313-3</t>
  </si>
  <si>
    <t>现浇混凝土加固土路肩</t>
    <phoneticPr fontId="6" type="noConversion"/>
  </si>
  <si>
    <t>C30水泥混凝土硬化路肩 厚20cm</t>
    <phoneticPr fontId="6" type="noConversion"/>
  </si>
  <si>
    <t>新建坡肩石(10*25*49.5cm)</t>
  </si>
  <si>
    <t>-d</t>
  </si>
  <si>
    <t>新建方砖(50*50*10cm)</t>
  </si>
  <si>
    <t>新建平缘石(10*25*49.5cm)</t>
    <phoneticPr fontId="6" type="noConversion"/>
  </si>
  <si>
    <t>新建甲1L型立缘石(12*35*49.5cm)</t>
    <phoneticPr fontId="6" type="noConversion"/>
  </si>
  <si>
    <t>313-7</t>
    <phoneticPr fontId="6" type="noConversion"/>
  </si>
  <si>
    <t>其他工程</t>
  </si>
  <si>
    <t>中央分隔带绿植土填平</t>
  </si>
  <si>
    <t>中央分隔带沙地柏补齐</t>
    <phoneticPr fontId="6" type="noConversion"/>
  </si>
  <si>
    <t>修复单篦式雨水口</t>
    <phoneticPr fontId="6" type="noConversion"/>
  </si>
  <si>
    <t>307-1</t>
    <phoneticPr fontId="6" type="noConversion"/>
  </si>
  <si>
    <t>沥青稳定碎石基层（ATB）</t>
    <phoneticPr fontId="6" type="noConversion"/>
  </si>
  <si>
    <t>ATB-25 8cm</t>
    <phoneticPr fontId="6" type="noConversion"/>
  </si>
  <si>
    <t>m</t>
    <phoneticPr fontId="6" type="noConversion"/>
  </si>
  <si>
    <t>铣刨旧路基层 8cm</t>
    <phoneticPr fontId="6" type="noConversion"/>
  </si>
  <si>
    <t>AC-13C  3cm(同步摊铺粘层)</t>
    <phoneticPr fontId="6" type="noConversion"/>
  </si>
  <si>
    <t>拆除旧桥栏杆(两侧)</t>
    <phoneticPr fontId="6" type="noConversion"/>
  </si>
  <si>
    <t>m</t>
    <phoneticPr fontId="6" type="noConversion"/>
  </si>
  <si>
    <t>边沟修复</t>
    <phoneticPr fontId="6" type="noConversion"/>
  </si>
  <si>
    <t>新建桥梁钢板护栏(两侧)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</si>
</sst>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0.000"/>
    <numFmt numFmtId="178" formatCode="0.00_ "/>
    <numFmt numFmtId="179" formatCode="#0.00"/>
    <numFmt numFmtId="180" formatCode="#0"/>
    <numFmt numFmtId="181" formatCode="0.000_ "/>
  </numFmts>
  <fonts count="27" x14ac:knownFonts="1">
    <font>
      <sz val="12"/>
      <name val="宋体"/>
      <charset val="134"/>
    </font>
    <font>
      <b/>
      <sz val="16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.5"/>
      <name val="宋体"/>
      <family val="3"/>
      <charset val="134"/>
    </font>
    <font>
      <sz val="11.5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sz val="11.5"/>
      <color indexed="8"/>
      <name val="宋体"/>
      <family val="3"/>
      <charset val="134"/>
      <scheme val="major"/>
    </font>
    <font>
      <b/>
      <sz val="11.5"/>
      <name val="宋体"/>
      <family val="3"/>
      <charset val="134"/>
      <scheme val="minor"/>
    </font>
    <font>
      <sz val="11.5"/>
      <color indexed="8"/>
      <name val="宋体"/>
      <family val="3"/>
      <charset val="134"/>
      <scheme val="minor"/>
    </font>
    <font>
      <b/>
      <u/>
      <sz val="11.5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u/>
      <sz val="11.5"/>
      <name val="宋体"/>
      <family val="3"/>
      <charset val="134"/>
      <scheme val="major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49" fontId="13" fillId="0" borderId="0" xfId="0" applyNumberFormat="1" applyFo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8" fontId="13" fillId="0" borderId="0" xfId="0" applyNumberFormat="1" applyFont="1" applyAlignment="1">
      <alignment horizontal="center" vertical="center" shrinkToFit="1"/>
    </xf>
    <xf numFmtId="178" fontId="14" fillId="0" borderId="1" xfId="0" applyNumberFormat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178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176" fontId="17" fillId="0" borderId="1" xfId="0" applyNumberFormat="1" applyFont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left" vertical="center" wrapText="1"/>
    </xf>
    <xf numFmtId="0" fontId="8" fillId="2" borderId="1" xfId="8" applyFont="1" applyFill="1" applyBorder="1" applyAlignment="1">
      <alignment horizontal="right" vertical="center" wrapText="1"/>
    </xf>
    <xf numFmtId="177" fontId="8" fillId="2" borderId="1" xfId="8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center" wrapText="1"/>
    </xf>
    <xf numFmtId="177" fontId="19" fillId="2" borderId="1" xfId="1" applyNumberFormat="1" applyFont="1" applyFill="1" applyBorder="1" applyAlignment="1">
      <alignment horizontal="right" vertical="center" wrapText="1"/>
    </xf>
    <xf numFmtId="179" fontId="19" fillId="2" borderId="1" xfId="1" applyNumberFormat="1" applyFont="1" applyFill="1" applyBorder="1" applyAlignment="1">
      <alignment horizontal="center" vertical="center" wrapText="1"/>
    </xf>
    <xf numFmtId="178" fontId="19" fillId="2" borderId="1" xfId="2" applyNumberFormat="1" applyFont="1" applyFill="1" applyBorder="1" applyAlignment="1">
      <alignment horizontal="center" vertical="center" wrapText="1"/>
    </xf>
    <xf numFmtId="179" fontId="19" fillId="2" borderId="1" xfId="3" applyNumberFormat="1" applyFont="1" applyFill="1" applyBorder="1" applyAlignment="1">
      <alignment horizontal="center" vertical="center" wrapText="1"/>
    </xf>
    <xf numFmtId="0" fontId="8" fillId="2" borderId="1" xfId="8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wrapText="1"/>
    </xf>
    <xf numFmtId="180" fontId="19" fillId="2" borderId="1" xfId="3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177" fontId="19" fillId="2" borderId="1" xfId="3" applyNumberFormat="1" applyFont="1" applyFill="1" applyBorder="1" applyAlignment="1">
      <alignment horizontal="center" vertical="center" wrapText="1"/>
    </xf>
    <xf numFmtId="176" fontId="19" fillId="2" borderId="1" xfId="2" applyNumberFormat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178" fontId="19" fillId="2" borderId="1" xfId="1" applyNumberFormat="1" applyFont="1" applyFill="1" applyBorder="1" applyAlignment="1">
      <alignment horizontal="center" vertical="center" shrinkToFit="1"/>
    </xf>
    <xf numFmtId="178" fontId="19" fillId="2" borderId="1" xfId="2" applyNumberFormat="1" applyFont="1" applyFill="1" applyBorder="1" applyAlignment="1">
      <alignment horizontal="center" vertical="center" shrinkToFit="1"/>
    </xf>
    <xf numFmtId="178" fontId="19" fillId="2" borderId="1" xfId="3" applyNumberFormat="1" applyFont="1" applyFill="1" applyBorder="1" applyAlignment="1">
      <alignment horizontal="center" vertical="center" shrinkToFit="1"/>
    </xf>
    <xf numFmtId="178" fontId="21" fillId="2" borderId="3" xfId="4" applyNumberFormat="1" applyFont="1" applyFill="1" applyBorder="1" applyAlignment="1" applyProtection="1">
      <alignment horizontal="center" vertical="center" shrinkToFit="1"/>
    </xf>
    <xf numFmtId="178" fontId="21" fillId="2" borderId="3" xfId="4" applyNumberFormat="1" applyFont="1" applyFill="1" applyBorder="1" applyAlignment="1" applyProtection="1">
      <alignment horizontal="center" vertical="center" shrinkToFit="1"/>
      <protection hidden="1"/>
    </xf>
    <xf numFmtId="0" fontId="19" fillId="2" borderId="1" xfId="2" applyFont="1" applyFill="1" applyBorder="1" applyAlignment="1">
      <alignment horizontal="left" vertical="center" wrapText="1"/>
    </xf>
    <xf numFmtId="178" fontId="21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181" fontId="19" fillId="2" borderId="1" xfId="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76" fontId="22" fillId="0" borderId="1" xfId="0" applyNumberFormat="1" applyFont="1" applyBorder="1" applyAlignment="1" applyProtection="1">
      <alignment horizontal="center" vertical="center" shrinkToFit="1"/>
      <protection hidden="1"/>
    </xf>
    <xf numFmtId="0" fontId="25" fillId="0" borderId="4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178" fontId="23" fillId="0" borderId="0" xfId="0" applyNumberFormat="1" applyFont="1" applyAlignment="1">
      <alignment horizontal="center" vertical="center"/>
    </xf>
    <xf numFmtId="178" fontId="23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9">
    <cellStyle name="常规" xfId="0" builtinId="0"/>
    <cellStyle name="常规 10" xfId="1" xr:uid="{00000000-0005-0000-0000-000001000000}"/>
    <cellStyle name="常规 11" xfId="2" xr:uid="{00000000-0005-0000-0000-000002000000}"/>
    <cellStyle name="常规 12" xfId="3" xr:uid="{00000000-0005-0000-0000-000003000000}"/>
    <cellStyle name="常规 13" xfId="4" xr:uid="{00000000-0005-0000-0000-000004000000}"/>
    <cellStyle name="常规 2" xfId="5" xr:uid="{00000000-0005-0000-0000-000005000000}"/>
    <cellStyle name="常规 3" xfId="6" xr:uid="{00000000-0005-0000-0000-000006000000}"/>
    <cellStyle name="常规 4" xfId="7" xr:uid="{00000000-0005-0000-0000-000007000000}"/>
    <cellStyle name="常规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E8" sqref="E8"/>
    </sheetView>
  </sheetViews>
  <sheetFormatPr defaultRowHeight="14.25" x14ac:dyDescent="0.15"/>
  <cols>
    <col min="1" max="1" width="9.125" customWidth="1"/>
    <col min="2" max="2" width="27.875" customWidth="1"/>
    <col min="3" max="3" width="8.625" customWidth="1"/>
    <col min="4" max="4" width="9.625" customWidth="1"/>
    <col min="5" max="6" width="12.75" customWidth="1"/>
  </cols>
  <sheetData>
    <row r="1" spans="1:14" ht="33" customHeight="1" x14ac:dyDescent="0.15">
      <c r="A1" s="69" t="s">
        <v>0</v>
      </c>
      <c r="B1" s="69"/>
      <c r="C1" s="69"/>
      <c r="D1" s="69"/>
      <c r="E1" s="69"/>
      <c r="F1" s="69"/>
    </row>
    <row r="2" spans="1:14" ht="33" customHeight="1" x14ac:dyDescent="0.15">
      <c r="A2" t="s">
        <v>1</v>
      </c>
      <c r="B2" s="73" t="s">
        <v>95</v>
      </c>
      <c r="C2" s="74"/>
      <c r="D2" s="74"/>
      <c r="E2" s="74"/>
      <c r="F2" s="74"/>
    </row>
    <row r="3" spans="1:14" s="18" customFormat="1" ht="30.2" customHeight="1" x14ac:dyDescent="0.15">
      <c r="A3" s="70" t="s">
        <v>2</v>
      </c>
      <c r="B3" s="70"/>
      <c r="C3" s="70"/>
      <c r="D3" s="70"/>
      <c r="E3" s="70"/>
      <c r="F3" s="70"/>
    </row>
    <row r="4" spans="1:14" ht="30.2" customHeight="1" x14ac:dyDescent="0.1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14" s="19" customFormat="1" ht="30.2" customHeight="1" x14ac:dyDescent="0.15">
      <c r="A5" s="36">
        <v>102</v>
      </c>
      <c r="B5" s="27" t="s">
        <v>52</v>
      </c>
      <c r="C5" s="26" t="s">
        <v>21</v>
      </c>
      <c r="D5" s="28" t="s">
        <v>21</v>
      </c>
      <c r="E5" s="60"/>
      <c r="F5" s="23"/>
    </row>
    <row r="6" spans="1:14" s="19" customFormat="1" ht="30.2" customHeight="1" x14ac:dyDescent="0.15">
      <c r="A6" s="26" t="s">
        <v>9</v>
      </c>
      <c r="B6" s="27" t="s">
        <v>53</v>
      </c>
      <c r="C6" s="26" t="s">
        <v>10</v>
      </c>
      <c r="D6" s="26">
        <v>1</v>
      </c>
      <c r="E6" s="57"/>
      <c r="F6" s="23">
        <f>ROUND(D6*E6,0)</f>
        <v>0</v>
      </c>
    </row>
    <row r="7" spans="1:14" s="19" customFormat="1" ht="30.2" customHeight="1" x14ac:dyDescent="0.15">
      <c r="A7" s="26" t="s">
        <v>11</v>
      </c>
      <c r="B7" s="27" t="s">
        <v>12</v>
      </c>
      <c r="C7" s="26" t="s">
        <v>10</v>
      </c>
      <c r="D7" s="26">
        <v>1</v>
      </c>
      <c r="E7" s="57"/>
      <c r="F7" s="23">
        <f>ROUND(D7*E7,0)</f>
        <v>0</v>
      </c>
    </row>
    <row r="8" spans="1:14" s="19" customFormat="1" ht="30.2" customHeight="1" x14ac:dyDescent="0.15">
      <c r="A8" s="26" t="s">
        <v>13</v>
      </c>
      <c r="B8" s="27" t="s">
        <v>14</v>
      </c>
      <c r="C8" s="26" t="s">
        <v>10</v>
      </c>
      <c r="D8" s="26">
        <v>1</v>
      </c>
      <c r="E8" s="58">
        <v>80165</v>
      </c>
      <c r="F8" s="23">
        <f>ROUND(D8*E8,0)</f>
        <v>80165</v>
      </c>
    </row>
    <row r="9" spans="1:14" s="19" customFormat="1" ht="30.2" customHeight="1" x14ac:dyDescent="0.15">
      <c r="A9" s="36">
        <v>103</v>
      </c>
      <c r="B9" s="27" t="s">
        <v>54</v>
      </c>
      <c r="C9" s="26" t="s">
        <v>21</v>
      </c>
      <c r="D9" s="29"/>
      <c r="E9" s="57"/>
      <c r="F9" s="23"/>
    </row>
    <row r="10" spans="1:14" s="19" customFormat="1" ht="66" customHeight="1" x14ac:dyDescent="0.15">
      <c r="A10" s="26" t="s">
        <v>15</v>
      </c>
      <c r="B10" s="27" t="s">
        <v>64</v>
      </c>
      <c r="C10" s="26" t="s">
        <v>10</v>
      </c>
      <c r="D10" s="26">
        <v>1</v>
      </c>
      <c r="E10" s="57"/>
      <c r="F10" s="23">
        <f>ROUND(D10*E10,0)</f>
        <v>0</v>
      </c>
    </row>
    <row r="11" spans="1:14" s="19" customFormat="1" ht="31.5" customHeight="1" x14ac:dyDescent="0.15">
      <c r="A11" s="36">
        <v>104</v>
      </c>
      <c r="B11" s="27" t="s">
        <v>17</v>
      </c>
      <c r="C11" s="26" t="s">
        <v>21</v>
      </c>
      <c r="D11" s="29"/>
      <c r="E11" s="57"/>
      <c r="F11" s="23"/>
    </row>
    <row r="12" spans="1:14" s="19" customFormat="1" ht="31.5" customHeight="1" x14ac:dyDescent="0.15">
      <c r="A12" s="26" t="s">
        <v>16</v>
      </c>
      <c r="B12" s="27" t="s">
        <v>17</v>
      </c>
      <c r="C12" s="26" t="s">
        <v>10</v>
      </c>
      <c r="D12" s="26">
        <v>1</v>
      </c>
      <c r="E12" s="57"/>
      <c r="F12" s="23">
        <f>ROUND(D12*E12,0)</f>
        <v>0</v>
      </c>
    </row>
    <row r="13" spans="1:14" s="48" customFormat="1" ht="40.5" customHeight="1" x14ac:dyDescent="0.15">
      <c r="A13" s="71" t="s">
        <v>18</v>
      </c>
      <c r="B13" s="71"/>
      <c r="C13" s="71"/>
      <c r="D13" s="72">
        <f>ROUND(SUM(F6:F12),0)</f>
        <v>80165</v>
      </c>
      <c r="E13" s="72"/>
      <c r="F13" s="49" t="s">
        <v>19</v>
      </c>
      <c r="G13" s="50"/>
      <c r="H13" s="50"/>
      <c r="I13" s="50"/>
      <c r="J13" s="50"/>
      <c r="K13" s="50"/>
      <c r="L13" s="50"/>
      <c r="M13" s="50"/>
      <c r="N13" s="50"/>
    </row>
    <row r="14" spans="1:14" ht="32.25" customHeight="1" x14ac:dyDescent="0.15"/>
    <row r="15" spans="1:14" ht="25.5" customHeight="1" x14ac:dyDescent="0.15">
      <c r="A15" s="20"/>
    </row>
  </sheetData>
  <sheetProtection algorithmName="SHA-512" hashValue="sDgmzdsYfRWY2Er3TSlLrZ+2XGx8lMsN7wFs/5bY4Y724layURhGMRwziklgZql8V0n0G2S2xJOOK6msK09XVA==" saltValue="X5/FFI+/JetYAlvO0h6E0Q==" spinCount="100000" sheet="1" objects="1" scenarios="1"/>
  <protectedRanges>
    <protectedRange sqref="E6:E7 E10 E12" name="区域1"/>
  </protectedRanges>
  <mergeCells count="5">
    <mergeCell ref="A1:F1"/>
    <mergeCell ref="A3:F3"/>
    <mergeCell ref="A13:C13"/>
    <mergeCell ref="D13:E13"/>
    <mergeCell ref="B2:F2"/>
  </mergeCells>
  <phoneticPr fontId="6" type="noConversion"/>
  <printOptions horizontalCentered="1"/>
  <pageMargins left="0.74803149606299213" right="0.74803149606299213" top="0.74803149606299213" bottom="0.98425196850393704" header="0.31496062992125984" footer="3.385826771653543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26AD-1C6C-40AD-98D4-DDCFCFE52B4A}">
  <dimension ref="A1:F15"/>
  <sheetViews>
    <sheetView workbookViewId="0">
      <selection activeCell="E17" sqref="E17"/>
    </sheetView>
  </sheetViews>
  <sheetFormatPr defaultRowHeight="14.25" x14ac:dyDescent="0.15"/>
  <cols>
    <col min="1" max="1" width="9.125" customWidth="1"/>
    <col min="2" max="2" width="27.75" style="62" customWidth="1"/>
    <col min="3" max="3" width="8.625" customWidth="1"/>
    <col min="4" max="4" width="11.625" style="14" customWidth="1"/>
    <col min="5" max="6" width="11.625" style="15" customWidth="1"/>
  </cols>
  <sheetData>
    <row r="1" spans="1:6" ht="33.950000000000003" customHeight="1" x14ac:dyDescent="0.15">
      <c r="A1" s="69" t="s">
        <v>0</v>
      </c>
      <c r="B1" s="69"/>
      <c r="C1" s="69"/>
      <c r="D1" s="75"/>
      <c r="E1" s="69"/>
      <c r="F1" s="69"/>
    </row>
    <row r="2" spans="1:6" ht="33.950000000000003" customHeight="1" x14ac:dyDescent="0.15">
      <c r="A2" t="s">
        <v>1</v>
      </c>
      <c r="B2" s="74" t="str">
        <f>'第100章（南雁路）'!B2:F2</f>
        <v>2020年昌平区南雁路(K10+000-K25+000)中修工程</v>
      </c>
      <c r="C2" s="74"/>
      <c r="D2" s="74"/>
      <c r="E2" s="74"/>
      <c r="F2" s="74"/>
    </row>
    <row r="3" spans="1:6" ht="30.2" customHeight="1" x14ac:dyDescent="0.15">
      <c r="A3" s="70" t="s">
        <v>20</v>
      </c>
      <c r="B3" s="70"/>
      <c r="C3" s="70"/>
      <c r="D3" s="76"/>
      <c r="E3" s="70"/>
      <c r="F3" s="70"/>
    </row>
    <row r="4" spans="1:6" ht="30.2" customHeight="1" x14ac:dyDescent="0.15">
      <c r="A4" s="16" t="s">
        <v>3</v>
      </c>
      <c r="B4" s="16" t="s">
        <v>4</v>
      </c>
      <c r="C4" s="16" t="s">
        <v>5</v>
      </c>
      <c r="D4" s="11" t="s">
        <v>6</v>
      </c>
      <c r="E4" s="17" t="s">
        <v>7</v>
      </c>
      <c r="F4" s="17" t="s">
        <v>8</v>
      </c>
    </row>
    <row r="5" spans="1:6" s="12" customFormat="1" ht="27.75" customHeight="1" x14ac:dyDescent="0.15">
      <c r="A5" s="38">
        <v>202</v>
      </c>
      <c r="B5" s="37" t="s">
        <v>55</v>
      </c>
      <c r="C5" s="38" t="s">
        <v>21</v>
      </c>
      <c r="D5" s="32"/>
      <c r="E5" s="54"/>
      <c r="F5" s="22"/>
    </row>
    <row r="6" spans="1:6" s="12" customFormat="1" ht="27.75" customHeight="1" x14ac:dyDescent="0.15">
      <c r="A6" s="38" t="s">
        <v>26</v>
      </c>
      <c r="B6" s="37" t="s">
        <v>27</v>
      </c>
      <c r="C6" s="38" t="s">
        <v>21</v>
      </c>
      <c r="D6" s="33"/>
      <c r="E6" s="54"/>
      <c r="F6" s="22"/>
    </row>
    <row r="7" spans="1:6" s="12" customFormat="1" ht="27.75" customHeight="1" x14ac:dyDescent="0.15">
      <c r="A7" s="38" t="s">
        <v>22</v>
      </c>
      <c r="B7" s="37" t="s">
        <v>109</v>
      </c>
      <c r="C7" s="38" t="s">
        <v>28</v>
      </c>
      <c r="D7" s="33">
        <v>47</v>
      </c>
      <c r="E7" s="54"/>
      <c r="F7" s="22">
        <f>ROUND(D7*E7,0)</f>
        <v>0</v>
      </c>
    </row>
    <row r="8" spans="1:6" s="12" customFormat="1" ht="30.2" customHeight="1" x14ac:dyDescent="0.15">
      <c r="A8" s="38" t="s">
        <v>29</v>
      </c>
      <c r="B8" s="37" t="s">
        <v>56</v>
      </c>
      <c r="C8" s="38" t="s">
        <v>21</v>
      </c>
      <c r="D8" s="33"/>
      <c r="E8" s="54"/>
      <c r="F8" s="22"/>
    </row>
    <row r="9" spans="1:6" s="12" customFormat="1" ht="30.2" customHeight="1" x14ac:dyDescent="0.15">
      <c r="A9" s="38" t="s">
        <v>22</v>
      </c>
      <c r="B9" s="37" t="s">
        <v>97</v>
      </c>
      <c r="C9" s="38" t="s">
        <v>23</v>
      </c>
      <c r="D9" s="33">
        <v>84922</v>
      </c>
      <c r="E9" s="54"/>
      <c r="F9" s="22">
        <f t="shared" ref="F9:F10" si="0">ROUND(D9*E9,0)</f>
        <v>0</v>
      </c>
    </row>
    <row r="10" spans="1:6" s="12" customFormat="1" ht="30.2" customHeight="1" x14ac:dyDescent="0.15">
      <c r="A10" s="38" t="s">
        <v>24</v>
      </c>
      <c r="B10" s="37" t="s">
        <v>110</v>
      </c>
      <c r="C10" s="38" t="s">
        <v>23</v>
      </c>
      <c r="D10" s="33">
        <v>5888</v>
      </c>
      <c r="E10" s="54"/>
      <c r="F10" s="22">
        <f t="shared" si="0"/>
        <v>0</v>
      </c>
    </row>
    <row r="11" spans="1:6" s="12" customFormat="1" ht="30.2" customHeight="1" x14ac:dyDescent="0.15">
      <c r="A11" s="38" t="s">
        <v>25</v>
      </c>
      <c r="B11" s="37" t="s">
        <v>152</v>
      </c>
      <c r="C11" s="38" t="s">
        <v>23</v>
      </c>
      <c r="D11" s="33">
        <v>5888</v>
      </c>
      <c r="E11" s="54"/>
      <c r="F11" s="22">
        <f>ROUND(D11*E11,0)</f>
        <v>0</v>
      </c>
    </row>
    <row r="12" spans="1:6" s="12" customFormat="1" ht="30.2" customHeight="1" x14ac:dyDescent="0.15">
      <c r="A12" s="38" t="s">
        <v>57</v>
      </c>
      <c r="B12" s="37" t="s">
        <v>65</v>
      </c>
      <c r="C12" s="38" t="s">
        <v>21</v>
      </c>
      <c r="D12" s="33"/>
      <c r="E12" s="54"/>
      <c r="F12" s="22"/>
    </row>
    <row r="13" spans="1:6" s="12" customFormat="1" ht="30.2" customHeight="1" x14ac:dyDescent="0.15">
      <c r="A13" s="38" t="s">
        <v>22</v>
      </c>
      <c r="B13" s="37" t="s">
        <v>81</v>
      </c>
      <c r="C13" s="38" t="s">
        <v>30</v>
      </c>
      <c r="D13" s="68">
        <v>5539</v>
      </c>
      <c r="E13" s="54"/>
      <c r="F13" s="22">
        <f t="shared" ref="F13:F14" si="1">ROUND(D13*E13,0)</f>
        <v>0</v>
      </c>
    </row>
    <row r="14" spans="1:6" s="12" customFormat="1" ht="30.2" customHeight="1" x14ac:dyDescent="0.15">
      <c r="A14" s="38" t="s">
        <v>90</v>
      </c>
      <c r="B14" s="37" t="s">
        <v>91</v>
      </c>
      <c r="C14" s="38" t="s">
        <v>30</v>
      </c>
      <c r="D14" s="68">
        <v>1092</v>
      </c>
      <c r="E14" s="54"/>
      <c r="F14" s="22">
        <f t="shared" si="1"/>
        <v>0</v>
      </c>
    </row>
    <row r="15" spans="1:6" s="48" customFormat="1" ht="33.75" customHeight="1" x14ac:dyDescent="0.15">
      <c r="A15" s="71" t="s">
        <v>32</v>
      </c>
      <c r="B15" s="71"/>
      <c r="C15" s="71"/>
      <c r="D15" s="72">
        <f>ROUND(SUM(F6:F14),0)</f>
        <v>0</v>
      </c>
      <c r="E15" s="77"/>
      <c r="F15" s="47" t="s">
        <v>19</v>
      </c>
    </row>
  </sheetData>
  <sheetProtection algorithmName="SHA-512" hashValue="A0k6a0wBh57oPT1im/PhlhWNxhGviynRmInOx+rRFAw6E0xd2zUgErD9cKNYJYT8FjcmVzf2EkXFVS1qtPcBIA==" saltValue="aTJjhMgEyNQcL4/eQ+ak2w==" spinCount="100000" sheet="1" objects="1" scenarios="1"/>
  <protectedRanges>
    <protectedRange sqref="E7 E9:E11 E13:E14" name="区域1"/>
  </protectedRanges>
  <mergeCells count="5">
    <mergeCell ref="A1:F1"/>
    <mergeCell ref="B2:F2"/>
    <mergeCell ref="A3:F3"/>
    <mergeCell ref="A15:C15"/>
    <mergeCell ref="D15:E15"/>
  </mergeCells>
  <phoneticPr fontId="6" type="noConversion"/>
  <printOptions horizontalCentered="1"/>
  <pageMargins left="0.74803149606299213" right="0.74803149606299213" top="0.74803149606299213" bottom="0.56000000000000005" header="0.31496062992125984" footer="0.7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2CD6-0E8D-4E94-AD8F-003ED81D1C13}">
  <dimension ref="A1:F28"/>
  <sheetViews>
    <sheetView workbookViewId="0">
      <selection activeCell="E7" sqref="E7"/>
    </sheetView>
  </sheetViews>
  <sheetFormatPr defaultRowHeight="14.25" x14ac:dyDescent="0.15"/>
  <cols>
    <col min="1" max="1" width="9.125" style="6" customWidth="1"/>
    <col min="2" max="2" width="28.25" style="19" customWidth="1"/>
    <col min="3" max="3" width="8.625" style="19" customWidth="1"/>
    <col min="4" max="4" width="11.625" style="14" customWidth="1"/>
    <col min="5" max="6" width="11.625" style="5" customWidth="1"/>
    <col min="7" max="16384" width="9" style="19"/>
  </cols>
  <sheetData>
    <row r="1" spans="1:6" ht="33" customHeight="1" x14ac:dyDescent="0.15">
      <c r="A1" s="78" t="s">
        <v>0</v>
      </c>
      <c r="B1" s="78"/>
      <c r="C1" s="78"/>
      <c r="D1" s="75"/>
      <c r="E1" s="78"/>
      <c r="F1" s="78"/>
    </row>
    <row r="2" spans="1:6" ht="33" customHeight="1" x14ac:dyDescent="0.15">
      <c r="A2" s="6" t="s">
        <v>1</v>
      </c>
      <c r="B2" s="74" t="str">
        <f>'第100章（南雁路）'!B2:F2</f>
        <v>2020年昌平区南雁路(K10+000-K25+000)中修工程</v>
      </c>
      <c r="C2" s="74"/>
      <c r="D2" s="74"/>
      <c r="E2" s="74"/>
      <c r="F2" s="74"/>
    </row>
    <row r="3" spans="1:6" ht="30.2" customHeight="1" x14ac:dyDescent="0.15">
      <c r="A3" s="79" t="s">
        <v>33</v>
      </c>
      <c r="B3" s="79"/>
      <c r="C3" s="79"/>
      <c r="D3" s="76"/>
      <c r="E3" s="79"/>
      <c r="F3" s="79"/>
    </row>
    <row r="4" spans="1:6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6" ht="30.2" customHeight="1" x14ac:dyDescent="0.15">
      <c r="A5" s="53">
        <v>307</v>
      </c>
      <c r="B5" s="59" t="s">
        <v>149</v>
      </c>
      <c r="C5" s="53"/>
      <c r="D5" s="34"/>
      <c r="E5" s="55"/>
      <c r="F5" s="23"/>
    </row>
    <row r="6" spans="1:6" ht="30.2" customHeight="1" x14ac:dyDescent="0.15">
      <c r="A6" s="53" t="s">
        <v>148</v>
      </c>
      <c r="B6" s="59" t="s">
        <v>149</v>
      </c>
      <c r="C6" s="53"/>
      <c r="D6" s="34"/>
      <c r="E6" s="55"/>
      <c r="F6" s="23"/>
    </row>
    <row r="7" spans="1:6" ht="30.2" customHeight="1" x14ac:dyDescent="0.15">
      <c r="A7" s="53" t="s">
        <v>22</v>
      </c>
      <c r="B7" s="59" t="s">
        <v>150</v>
      </c>
      <c r="C7" s="53" t="s">
        <v>23</v>
      </c>
      <c r="D7" s="34">
        <v>5888</v>
      </c>
      <c r="E7" s="55"/>
      <c r="F7" s="23">
        <f>ROUND(D7*E7,0)</f>
        <v>0</v>
      </c>
    </row>
    <row r="8" spans="1:6" ht="30.2" customHeight="1" x14ac:dyDescent="0.15">
      <c r="A8" s="53">
        <v>308</v>
      </c>
      <c r="B8" s="59" t="s">
        <v>58</v>
      </c>
      <c r="C8" s="53" t="s">
        <v>21</v>
      </c>
      <c r="D8" s="34"/>
      <c r="E8" s="55"/>
      <c r="F8" s="23"/>
    </row>
    <row r="9" spans="1:6" ht="30.2" customHeight="1" x14ac:dyDescent="0.15">
      <c r="A9" s="53" t="s">
        <v>34</v>
      </c>
      <c r="B9" s="59" t="s">
        <v>35</v>
      </c>
      <c r="C9" s="53" t="s">
        <v>21</v>
      </c>
      <c r="D9" s="34"/>
      <c r="E9" s="55"/>
      <c r="F9" s="23"/>
    </row>
    <row r="10" spans="1:6" ht="30.2" customHeight="1" x14ac:dyDescent="0.15">
      <c r="A10" s="53" t="s">
        <v>22</v>
      </c>
      <c r="B10" s="59" t="s">
        <v>92</v>
      </c>
      <c r="C10" s="53" t="s">
        <v>23</v>
      </c>
      <c r="D10" s="34">
        <v>5888</v>
      </c>
      <c r="E10" s="55"/>
      <c r="F10" s="23">
        <f t="shared" ref="F10:F13" si="0">ROUND(D10*E10,0)</f>
        <v>0</v>
      </c>
    </row>
    <row r="11" spans="1:6" ht="30.2" customHeight="1" x14ac:dyDescent="0.15">
      <c r="A11" s="53" t="s">
        <v>36</v>
      </c>
      <c r="B11" s="59" t="s">
        <v>59</v>
      </c>
      <c r="C11" s="53" t="s">
        <v>21</v>
      </c>
      <c r="D11" s="34"/>
      <c r="E11" s="55"/>
      <c r="F11" s="23"/>
    </row>
    <row r="12" spans="1:6" ht="30.2" customHeight="1" x14ac:dyDescent="0.15">
      <c r="A12" s="53" t="s">
        <v>22</v>
      </c>
      <c r="B12" s="59" t="s">
        <v>132</v>
      </c>
      <c r="C12" s="53" t="s">
        <v>23</v>
      </c>
      <c r="D12" s="34">
        <v>5888</v>
      </c>
      <c r="E12" s="55"/>
      <c r="F12" s="23">
        <f t="shared" si="0"/>
        <v>0</v>
      </c>
    </row>
    <row r="13" spans="1:6" ht="30.2" customHeight="1" x14ac:dyDescent="0.15">
      <c r="A13" s="53" t="s">
        <v>86</v>
      </c>
      <c r="B13" s="59" t="s">
        <v>93</v>
      </c>
      <c r="C13" s="53" t="s">
        <v>31</v>
      </c>
      <c r="D13" s="34">
        <v>1297</v>
      </c>
      <c r="E13" s="55"/>
      <c r="F13" s="23">
        <f t="shared" si="0"/>
        <v>0</v>
      </c>
    </row>
    <row r="14" spans="1:6" ht="30.2" customHeight="1" x14ac:dyDescent="0.15">
      <c r="A14" s="53">
        <v>309</v>
      </c>
      <c r="B14" s="59" t="s">
        <v>66</v>
      </c>
      <c r="C14" s="53" t="s">
        <v>21</v>
      </c>
      <c r="D14" s="34"/>
      <c r="E14" s="55"/>
      <c r="F14" s="23"/>
    </row>
    <row r="15" spans="1:6" ht="30.2" customHeight="1" x14ac:dyDescent="0.15">
      <c r="A15" s="53" t="s">
        <v>99</v>
      </c>
      <c r="B15" s="59" t="s">
        <v>100</v>
      </c>
      <c r="C15" s="53" t="s">
        <v>21</v>
      </c>
      <c r="D15" s="34"/>
      <c r="E15" s="55"/>
      <c r="F15" s="23"/>
    </row>
    <row r="16" spans="1:6" ht="30.2" customHeight="1" x14ac:dyDescent="0.15">
      <c r="A16" s="53" t="s">
        <v>22</v>
      </c>
      <c r="B16" s="59" t="s">
        <v>153</v>
      </c>
      <c r="C16" s="53" t="s">
        <v>23</v>
      </c>
      <c r="D16" s="34">
        <v>84922</v>
      </c>
      <c r="E16" s="55"/>
      <c r="F16" s="23">
        <f>ROUND(D16*E16,0)</f>
        <v>0</v>
      </c>
    </row>
    <row r="17" spans="1:6" ht="30.2" customHeight="1" x14ac:dyDescent="0.15">
      <c r="A17" s="53" t="s">
        <v>78</v>
      </c>
      <c r="B17" s="59" t="s">
        <v>79</v>
      </c>
      <c r="C17" s="53" t="s">
        <v>21</v>
      </c>
      <c r="D17" s="34"/>
      <c r="E17" s="55"/>
      <c r="F17" s="23"/>
    </row>
    <row r="18" spans="1:6" ht="30.2" customHeight="1" x14ac:dyDescent="0.15">
      <c r="A18" s="53" t="s">
        <v>22</v>
      </c>
      <c r="B18" s="59" t="s">
        <v>111</v>
      </c>
      <c r="C18" s="53" t="s">
        <v>23</v>
      </c>
      <c r="D18" s="34">
        <v>5888</v>
      </c>
      <c r="E18" s="55"/>
      <c r="F18" s="23">
        <f>ROUND(D18*E18,0)</f>
        <v>0</v>
      </c>
    </row>
    <row r="19" spans="1:6" ht="30.2" customHeight="1" x14ac:dyDescent="0.15">
      <c r="A19" s="53">
        <v>310</v>
      </c>
      <c r="B19" s="59" t="s">
        <v>67</v>
      </c>
      <c r="C19" s="53" t="s">
        <v>21</v>
      </c>
      <c r="D19" s="34"/>
      <c r="E19" s="55"/>
      <c r="F19" s="23"/>
    </row>
    <row r="20" spans="1:6" ht="36.75" customHeight="1" x14ac:dyDescent="0.15">
      <c r="A20" s="53" t="s">
        <v>37</v>
      </c>
      <c r="B20" s="59" t="s">
        <v>38</v>
      </c>
      <c r="C20" s="53" t="s">
        <v>21</v>
      </c>
      <c r="D20" s="34"/>
      <c r="E20" s="55"/>
      <c r="F20" s="23"/>
    </row>
    <row r="21" spans="1:6" ht="30.2" customHeight="1" x14ac:dyDescent="0.15">
      <c r="A21" s="53" t="s">
        <v>22</v>
      </c>
      <c r="B21" s="59" t="s">
        <v>82</v>
      </c>
      <c r="C21" s="53" t="s">
        <v>23</v>
      </c>
      <c r="D21" s="34">
        <v>5888</v>
      </c>
      <c r="E21" s="55"/>
      <c r="F21" s="23">
        <f>ROUND(D21*E21,0)</f>
        <v>0</v>
      </c>
    </row>
    <row r="22" spans="1:6" ht="33.75" customHeight="1" x14ac:dyDescent="0.15">
      <c r="A22" s="53">
        <v>313</v>
      </c>
      <c r="B22" s="59" t="s">
        <v>60</v>
      </c>
      <c r="C22" s="53" t="s">
        <v>21</v>
      </c>
      <c r="D22" s="34"/>
      <c r="E22" s="55"/>
      <c r="F22" s="23"/>
    </row>
    <row r="23" spans="1:6" ht="30.2" customHeight="1" x14ac:dyDescent="0.15">
      <c r="A23" s="53" t="s">
        <v>61</v>
      </c>
      <c r="B23" s="59" t="s">
        <v>62</v>
      </c>
      <c r="C23" s="53" t="s">
        <v>21</v>
      </c>
      <c r="D23" s="34"/>
      <c r="E23" s="55"/>
      <c r="F23" s="23"/>
    </row>
    <row r="24" spans="1:6" ht="36" customHeight="1" x14ac:dyDescent="0.15">
      <c r="A24" s="53" t="s">
        <v>22</v>
      </c>
      <c r="B24" s="59" t="s">
        <v>112</v>
      </c>
      <c r="C24" s="53" t="s">
        <v>31</v>
      </c>
      <c r="D24" s="34">
        <v>2352</v>
      </c>
      <c r="E24" s="55"/>
      <c r="F24" s="23">
        <f>ROUND(D24*E24,0)</f>
        <v>0</v>
      </c>
    </row>
    <row r="25" spans="1:6" ht="36" customHeight="1" x14ac:dyDescent="0.15">
      <c r="A25" s="53">
        <v>314</v>
      </c>
      <c r="B25" s="59" t="s">
        <v>83</v>
      </c>
      <c r="C25" s="53" t="s">
        <v>21</v>
      </c>
      <c r="D25" s="52"/>
      <c r="E25" s="55"/>
      <c r="F25" s="23"/>
    </row>
    <row r="26" spans="1:6" ht="36" customHeight="1" x14ac:dyDescent="0.15">
      <c r="A26" s="53" t="s">
        <v>84</v>
      </c>
      <c r="B26" s="59" t="s">
        <v>87</v>
      </c>
      <c r="C26" s="53" t="s">
        <v>21</v>
      </c>
      <c r="D26" s="52"/>
      <c r="E26" s="55"/>
      <c r="F26" s="23"/>
    </row>
    <row r="27" spans="1:6" ht="36" customHeight="1" x14ac:dyDescent="0.15">
      <c r="A27" s="53" t="s">
        <v>22</v>
      </c>
      <c r="B27" s="59" t="s">
        <v>102</v>
      </c>
      <c r="C27" s="53" t="s">
        <v>104</v>
      </c>
      <c r="D27" s="52">
        <v>8</v>
      </c>
      <c r="E27" s="55"/>
      <c r="F27" s="23">
        <f>ROUND(D27*E27,0)</f>
        <v>0</v>
      </c>
    </row>
    <row r="28" spans="1:6" s="45" customFormat="1" ht="33.75" customHeight="1" x14ac:dyDescent="0.15">
      <c r="A28" s="80" t="s">
        <v>39</v>
      </c>
      <c r="B28" s="80"/>
      <c r="C28" s="80"/>
      <c r="D28" s="72">
        <f>ROUND(SUM(F5:F27),0)</f>
        <v>0</v>
      </c>
      <c r="E28" s="72"/>
      <c r="F28" s="46" t="s">
        <v>19</v>
      </c>
    </row>
  </sheetData>
  <sheetProtection algorithmName="SHA-512" hashValue="Ee1yYEjj1iPdesElP7yQoy2lScrb0I0GkQY7DeE3HeBAUN8r5VIf/W/OQKSQAjf5zCsRwhJJr1pK8Fx19UH35A==" saltValue="BKIFZ8+ll7FXiEuiakdLPg==" spinCount="100000" sheet="1" objects="1" scenarios="1"/>
  <protectedRanges>
    <protectedRange sqref="E7 E10 E12:E13 E16 E18 E21 E24 E27" name="区域1"/>
  </protectedRanges>
  <mergeCells count="5">
    <mergeCell ref="A1:F1"/>
    <mergeCell ref="B2:F2"/>
    <mergeCell ref="A3:F3"/>
    <mergeCell ref="A28:C28"/>
    <mergeCell ref="D28:E28"/>
  </mergeCells>
  <phoneticPr fontId="6" type="noConversion"/>
  <printOptions horizontalCentered="1"/>
  <pageMargins left="0.74803149606299213" right="0.74803149606299213" top="0.74803149606299213" bottom="0.69" header="0.31496062992125984" footer="0.63"/>
  <pageSetup paperSize="9" orientation="portrait" r:id="rId1"/>
  <headerFooter>
    <oddFooter xml:space="preserve">&amp;L&amp;"宋体,加粗"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75B5-F56D-4C58-9FA7-F44B89C7E201}">
  <dimension ref="A1:H11"/>
  <sheetViews>
    <sheetView topLeftCell="A2" workbookViewId="0">
      <selection activeCell="E17" sqref="E17"/>
    </sheetView>
  </sheetViews>
  <sheetFormatPr defaultRowHeight="14.25" x14ac:dyDescent="0.15"/>
  <cols>
    <col min="1" max="1" width="9.125" style="6" customWidth="1"/>
    <col min="2" max="2" width="28" style="19" customWidth="1"/>
    <col min="3" max="3" width="8.625" style="19" customWidth="1"/>
    <col min="4" max="4" width="11.625" style="14" customWidth="1"/>
    <col min="5" max="6" width="11.625" style="5" customWidth="1"/>
    <col min="7" max="7" width="9" style="19"/>
    <col min="8" max="8" width="14.625" style="19" customWidth="1"/>
    <col min="9" max="9" width="13.875" style="19" bestFit="1" customWidth="1"/>
    <col min="10" max="16384" width="9" style="19"/>
  </cols>
  <sheetData>
    <row r="1" spans="1:8" ht="33" customHeight="1" x14ac:dyDescent="0.15">
      <c r="A1" s="78" t="s">
        <v>0</v>
      </c>
      <c r="B1" s="78"/>
      <c r="C1" s="78"/>
      <c r="D1" s="75"/>
      <c r="E1" s="78"/>
      <c r="F1" s="78"/>
    </row>
    <row r="2" spans="1:8" ht="33" customHeight="1" x14ac:dyDescent="0.15">
      <c r="A2" s="6" t="s">
        <v>1</v>
      </c>
      <c r="B2" s="74" t="str">
        <f>'第100章（南雁路）'!B2:F2</f>
        <v>2020年昌平区南雁路(K10+000-K25+000)中修工程</v>
      </c>
      <c r="C2" s="74"/>
      <c r="D2" s="74"/>
      <c r="E2" s="74"/>
      <c r="F2" s="74"/>
    </row>
    <row r="3" spans="1:8" ht="30.2" customHeight="1" x14ac:dyDescent="0.15">
      <c r="A3" s="79" t="s">
        <v>63</v>
      </c>
      <c r="B3" s="79"/>
      <c r="C3" s="79"/>
      <c r="D3" s="76"/>
      <c r="E3" s="79"/>
      <c r="F3" s="79"/>
    </row>
    <row r="4" spans="1:8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8" ht="30.2" customHeight="1" x14ac:dyDescent="0.15">
      <c r="A5" s="41">
        <v>604</v>
      </c>
      <c r="B5" s="40" t="s">
        <v>68</v>
      </c>
      <c r="C5" s="41" t="s">
        <v>21</v>
      </c>
      <c r="D5" s="51"/>
      <c r="E5" s="56"/>
      <c r="F5" s="23"/>
      <c r="H5" s="21"/>
    </row>
    <row r="6" spans="1:8" ht="30.2" customHeight="1" x14ac:dyDescent="0.15">
      <c r="A6" s="41" t="s">
        <v>88</v>
      </c>
      <c r="B6" s="40" t="s">
        <v>89</v>
      </c>
      <c r="C6" s="41" t="s">
        <v>21</v>
      </c>
      <c r="D6" s="43"/>
      <c r="E6" s="56"/>
      <c r="F6" s="23"/>
      <c r="H6" s="21"/>
    </row>
    <row r="7" spans="1:8" ht="32.25" customHeight="1" x14ac:dyDescent="0.15">
      <c r="A7" s="41" t="s">
        <v>22</v>
      </c>
      <c r="B7" s="40" t="s">
        <v>113</v>
      </c>
      <c r="C7" s="41" t="s">
        <v>69</v>
      </c>
      <c r="D7" s="43">
        <v>2</v>
      </c>
      <c r="E7" s="56"/>
      <c r="F7" s="23">
        <f>ROUND(D7*E7,0)</f>
        <v>0</v>
      </c>
      <c r="H7" s="21"/>
    </row>
    <row r="8" spans="1:8" ht="36" customHeight="1" x14ac:dyDescent="0.15">
      <c r="A8" s="41">
        <v>605</v>
      </c>
      <c r="B8" s="40" t="s">
        <v>70</v>
      </c>
      <c r="C8" s="41" t="s">
        <v>21</v>
      </c>
      <c r="D8" s="43"/>
      <c r="E8" s="56"/>
      <c r="F8" s="23"/>
      <c r="H8" s="21"/>
    </row>
    <row r="9" spans="1:8" ht="34.5" customHeight="1" x14ac:dyDescent="0.15">
      <c r="A9" s="41" t="s">
        <v>71</v>
      </c>
      <c r="B9" s="40" t="s">
        <v>72</v>
      </c>
      <c r="C9" s="41" t="s">
        <v>21</v>
      </c>
      <c r="D9" s="43"/>
      <c r="E9" s="56"/>
      <c r="F9" s="23"/>
      <c r="H9" s="21"/>
    </row>
    <row r="10" spans="1:8" ht="30.2" customHeight="1" x14ac:dyDescent="0.15">
      <c r="A10" s="41" t="s">
        <v>22</v>
      </c>
      <c r="B10" s="40" t="s">
        <v>115</v>
      </c>
      <c r="C10" s="41" t="s">
        <v>23</v>
      </c>
      <c r="D10" s="35">
        <v>6402</v>
      </c>
      <c r="E10" s="56"/>
      <c r="F10" s="23">
        <f>ROUND(D10*E10,0)</f>
        <v>0</v>
      </c>
      <c r="H10" s="21"/>
    </row>
    <row r="11" spans="1:8" s="45" customFormat="1" ht="33.75" customHeight="1" x14ac:dyDescent="0.15">
      <c r="A11" s="80" t="s">
        <v>73</v>
      </c>
      <c r="B11" s="80"/>
      <c r="C11" s="80"/>
      <c r="D11" s="72">
        <f>ROUND(SUM(F7:F10),0)</f>
        <v>0</v>
      </c>
      <c r="E11" s="72"/>
      <c r="F11" s="44" t="s">
        <v>19</v>
      </c>
    </row>
  </sheetData>
  <sheetProtection algorithmName="SHA-512" hashValue="zJMOnPHbZxpzZYjFb+PulZS64Cs2x6fONUHkP0h3sg9A4fM1YUC0Afjn2WF9Zxe/wFyzfd288gtXEqrZAfOdVw==" saltValue="5HG+oHBNC10W5/LID3cK5Q==" spinCount="100000" sheet="1" objects="1" scenarios="1"/>
  <protectedRanges>
    <protectedRange sqref="E7 E10" name="区域1"/>
  </protectedRanges>
  <mergeCells count="5">
    <mergeCell ref="A1:F1"/>
    <mergeCell ref="B2:F2"/>
    <mergeCell ref="A3:F3"/>
    <mergeCell ref="A11:C11"/>
    <mergeCell ref="D11:E11"/>
  </mergeCells>
  <phoneticPr fontId="6" type="noConversion"/>
  <printOptions horizontalCentered="1"/>
  <pageMargins left="0.74803149606299213" right="0.74803149606299213" top="0.74803149606299213" bottom="0.84" header="0.31496062992125984" footer="0.7086614173228347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tabSelected="1" workbookViewId="0">
      <selection activeCell="F9" sqref="F9"/>
    </sheetView>
  </sheetViews>
  <sheetFormatPr defaultRowHeight="14.25" x14ac:dyDescent="0.15"/>
  <cols>
    <col min="1" max="1" width="9.625" customWidth="1"/>
    <col min="2" max="2" width="6.75" customWidth="1"/>
    <col min="3" max="3" width="20.875" customWidth="1"/>
    <col min="4" max="4" width="14.25" customWidth="1"/>
    <col min="5" max="5" width="12.75" customWidth="1"/>
    <col min="6" max="6" width="13" customWidth="1"/>
    <col min="7" max="7" width="15" customWidth="1"/>
  </cols>
  <sheetData>
    <row r="1" spans="1:7" ht="33" customHeight="1" x14ac:dyDescent="0.15">
      <c r="A1" s="69" t="s">
        <v>85</v>
      </c>
      <c r="B1" s="69"/>
      <c r="C1" s="69"/>
      <c r="D1" s="69"/>
      <c r="E1" s="69"/>
      <c r="F1" s="69"/>
      <c r="G1" s="69"/>
    </row>
    <row r="2" spans="1:7" ht="33" customHeight="1" x14ac:dyDescent="0.15">
      <c r="A2" t="str">
        <f>"工程名称："</f>
        <v>工程名称：</v>
      </c>
      <c r="B2" s="73" t="s">
        <v>106</v>
      </c>
      <c r="C2" s="74"/>
      <c r="D2" s="74"/>
      <c r="E2" s="74"/>
      <c r="F2" s="74"/>
      <c r="G2" s="74"/>
    </row>
    <row r="3" spans="1:7" ht="70.5" customHeight="1" x14ac:dyDescent="0.15">
      <c r="A3" s="1" t="s">
        <v>40</v>
      </c>
      <c r="B3" s="1" t="s">
        <v>41</v>
      </c>
      <c r="C3" s="1" t="s">
        <v>42</v>
      </c>
      <c r="D3" s="63" t="s">
        <v>107</v>
      </c>
      <c r="E3" s="63" t="s">
        <v>119</v>
      </c>
      <c r="F3" s="63" t="s">
        <v>108</v>
      </c>
      <c r="G3" s="2" t="s">
        <v>116</v>
      </c>
    </row>
    <row r="4" spans="1:7" ht="33" customHeight="1" x14ac:dyDescent="0.15">
      <c r="A4" s="24">
        <v>1</v>
      </c>
      <c r="B4" s="24">
        <v>100</v>
      </c>
      <c r="C4" s="24" t="s">
        <v>43</v>
      </c>
      <c r="D4" s="24">
        <f>'第100章（怀长路）'!D13</f>
        <v>80165</v>
      </c>
      <c r="E4" s="24">
        <f>'第100章（昌金路）'!D13</f>
        <v>41314</v>
      </c>
      <c r="F4" s="24">
        <f>'第100章（南雁路）'!D13</f>
        <v>81187</v>
      </c>
      <c r="G4" s="25">
        <f>SUM(D4:F4)</f>
        <v>202666</v>
      </c>
    </row>
    <row r="5" spans="1:7" ht="33" customHeight="1" x14ac:dyDescent="0.15">
      <c r="A5" s="24">
        <v>2</v>
      </c>
      <c r="B5" s="24">
        <v>200</v>
      </c>
      <c r="C5" s="24" t="s">
        <v>44</v>
      </c>
      <c r="D5" s="24">
        <f>'第200章（怀长路）'!D15</f>
        <v>0</v>
      </c>
      <c r="E5" s="24">
        <f>'第200章（昌金路） '!D24</f>
        <v>0</v>
      </c>
      <c r="F5" s="24">
        <f>'第200章（南雁路）'!D15</f>
        <v>0</v>
      </c>
      <c r="G5" s="25">
        <f t="shared" ref="G5:G16" si="0">SUM(D5:F5)</f>
        <v>0</v>
      </c>
    </row>
    <row r="6" spans="1:7" ht="33" customHeight="1" x14ac:dyDescent="0.15">
      <c r="A6" s="24">
        <v>3</v>
      </c>
      <c r="B6" s="24">
        <v>300</v>
      </c>
      <c r="C6" s="24" t="s">
        <v>45</v>
      </c>
      <c r="D6" s="24">
        <f>'第300章 （怀长路）'!D29</f>
        <v>0</v>
      </c>
      <c r="E6" s="24">
        <f>'第300章 （昌金路）'!D37</f>
        <v>0</v>
      </c>
      <c r="F6" s="24">
        <f>'第300章 （南雁路）'!D28</f>
        <v>0</v>
      </c>
      <c r="G6" s="25">
        <f t="shared" si="0"/>
        <v>0</v>
      </c>
    </row>
    <row r="7" spans="1:7" ht="33" customHeight="1" x14ac:dyDescent="0.15">
      <c r="A7" s="24">
        <v>4</v>
      </c>
      <c r="B7" s="24">
        <v>400</v>
      </c>
      <c r="C7" s="24" t="s">
        <v>46</v>
      </c>
      <c r="D7" s="24"/>
      <c r="E7" s="24"/>
      <c r="F7" s="24"/>
      <c r="G7" s="25"/>
    </row>
    <row r="8" spans="1:7" ht="33" customHeight="1" x14ac:dyDescent="0.15">
      <c r="A8" s="24">
        <v>5</v>
      </c>
      <c r="B8" s="24">
        <v>500</v>
      </c>
      <c r="C8" s="24" t="s">
        <v>47</v>
      </c>
      <c r="D8" s="24"/>
      <c r="E8" s="24"/>
      <c r="F8" s="24"/>
      <c r="G8" s="25"/>
    </row>
    <row r="9" spans="1:7" ht="33" customHeight="1" x14ac:dyDescent="0.15">
      <c r="A9" s="24">
        <v>6</v>
      </c>
      <c r="B9" s="24">
        <v>600</v>
      </c>
      <c r="C9" s="24" t="s">
        <v>48</v>
      </c>
      <c r="D9" s="24">
        <f>'第600章（怀长路）'!D8</f>
        <v>0</v>
      </c>
      <c r="E9" s="24">
        <f>'第600章（昌金路）'!D8</f>
        <v>0</v>
      </c>
      <c r="F9" s="24">
        <f>'第600章（南雁路）'!D11</f>
        <v>0</v>
      </c>
      <c r="G9" s="25">
        <f t="shared" si="0"/>
        <v>0</v>
      </c>
    </row>
    <row r="10" spans="1:7" ht="33" customHeight="1" x14ac:dyDescent="0.15">
      <c r="A10" s="24">
        <v>7</v>
      </c>
      <c r="B10" s="24">
        <v>700</v>
      </c>
      <c r="C10" s="24" t="s">
        <v>49</v>
      </c>
      <c r="D10" s="24"/>
      <c r="E10" s="24"/>
      <c r="F10" s="24"/>
      <c r="G10" s="25"/>
    </row>
    <row r="11" spans="1:7" ht="33" customHeight="1" x14ac:dyDescent="0.15">
      <c r="A11" s="24">
        <v>8</v>
      </c>
      <c r="B11" s="81" t="s">
        <v>50</v>
      </c>
      <c r="C11" s="81"/>
      <c r="D11" s="64">
        <f>SUM(D4:D10)</f>
        <v>80165</v>
      </c>
      <c r="E11" s="64">
        <f t="shared" ref="E11:F11" si="1">SUM(E4:E10)</f>
        <v>41314</v>
      </c>
      <c r="F11" s="64">
        <f t="shared" si="1"/>
        <v>81187</v>
      </c>
      <c r="G11" s="64">
        <f t="shared" si="0"/>
        <v>202666</v>
      </c>
    </row>
    <row r="12" spans="1:7" ht="42" customHeight="1" x14ac:dyDescent="0.15">
      <c r="A12" s="24">
        <v>9</v>
      </c>
      <c r="B12" s="81" t="s">
        <v>74</v>
      </c>
      <c r="C12" s="81"/>
      <c r="D12" s="61"/>
      <c r="E12" s="61"/>
      <c r="F12" s="61"/>
      <c r="G12" s="25"/>
    </row>
    <row r="13" spans="1:7" ht="39" customHeight="1" x14ac:dyDescent="0.15">
      <c r="A13" s="24">
        <v>10</v>
      </c>
      <c r="B13" s="81" t="s">
        <v>75</v>
      </c>
      <c r="C13" s="81"/>
      <c r="D13" s="65">
        <f>ROUND(5344317*1.5%,0)</f>
        <v>80165</v>
      </c>
      <c r="E13" s="65">
        <f>ROUND(2754270*1.5%,0)</f>
        <v>41314</v>
      </c>
      <c r="F13" s="65">
        <f>ROUND(5412497*1.5%,0)</f>
        <v>81187</v>
      </c>
      <c r="G13" s="64">
        <f t="shared" si="0"/>
        <v>202666</v>
      </c>
    </row>
    <row r="14" spans="1:7" ht="50.25" customHeight="1" x14ac:dyDescent="0.15">
      <c r="A14" s="24">
        <v>11</v>
      </c>
      <c r="B14" s="83" t="s">
        <v>51</v>
      </c>
      <c r="C14" s="84"/>
      <c r="D14" s="64">
        <f>ROUND(D11-D12-D13,0)</f>
        <v>0</v>
      </c>
      <c r="E14" s="64">
        <f t="shared" ref="E14:F14" si="2">ROUND(E11-E12-E13,0)</f>
        <v>0</v>
      </c>
      <c r="F14" s="64">
        <f t="shared" si="2"/>
        <v>0</v>
      </c>
      <c r="G14" s="64">
        <f t="shared" si="0"/>
        <v>0</v>
      </c>
    </row>
    <row r="15" spans="1:7" ht="41.25" customHeight="1" x14ac:dyDescent="0.15">
      <c r="A15" s="24">
        <v>12</v>
      </c>
      <c r="B15" s="81" t="s">
        <v>76</v>
      </c>
      <c r="C15" s="81"/>
      <c r="D15" s="64">
        <f>ROUND(D14*3%,0)</f>
        <v>0</v>
      </c>
      <c r="E15" s="64">
        <f t="shared" ref="E15:F15" si="3">ROUND(E14*3%,0)</f>
        <v>0</v>
      </c>
      <c r="F15" s="64">
        <f t="shared" si="3"/>
        <v>0</v>
      </c>
      <c r="G15" s="64">
        <f t="shared" si="0"/>
        <v>0</v>
      </c>
    </row>
    <row r="16" spans="1:7" ht="39.75" customHeight="1" x14ac:dyDescent="0.15">
      <c r="A16" s="24">
        <v>13</v>
      </c>
      <c r="B16" s="81" t="s">
        <v>77</v>
      </c>
      <c r="C16" s="81"/>
      <c r="D16" s="64">
        <f>D11+D15</f>
        <v>80165</v>
      </c>
      <c r="E16" s="64">
        <f t="shared" ref="E16:F16" si="4">E11+E15</f>
        <v>41314</v>
      </c>
      <c r="F16" s="64">
        <f t="shared" si="4"/>
        <v>81187</v>
      </c>
      <c r="G16" s="64">
        <f t="shared" si="0"/>
        <v>202666</v>
      </c>
    </row>
    <row r="17" spans="1:7" ht="30.2" customHeight="1" x14ac:dyDescent="0.15">
      <c r="A17" s="82"/>
      <c r="B17" s="82"/>
      <c r="C17" s="82"/>
      <c r="D17" s="82"/>
      <c r="E17" s="82"/>
      <c r="F17" s="82"/>
      <c r="G17" s="82"/>
    </row>
  </sheetData>
  <sheetProtection algorithmName="SHA-512" hashValue="yLChh/A+ZteCcz/4bptIASrePiRIgW9YGau4niOSEcyXe6XIRKwtP42GqWTrFmKM7LLtxlyIROxe4BAkx+9yHw==" saltValue="J079f/LzZpMgFGSdUiTxBg==" spinCount="100000" sheet="1" objects="1" scenarios="1"/>
  <mergeCells count="9">
    <mergeCell ref="B15:C15"/>
    <mergeCell ref="B16:C16"/>
    <mergeCell ref="A17:G17"/>
    <mergeCell ref="A1:G1"/>
    <mergeCell ref="B11:C11"/>
    <mergeCell ref="B12:C12"/>
    <mergeCell ref="B13:C13"/>
    <mergeCell ref="B14:C14"/>
    <mergeCell ref="B2:G2"/>
  </mergeCells>
  <phoneticPr fontId="6" type="noConversion"/>
  <printOptions horizontalCentered="1"/>
  <pageMargins left="0.15748031496062992" right="0.15748031496062992" top="0.35433070866141736" bottom="0.39370078740157483" header="0.31496062992125984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E20" sqref="E20"/>
    </sheetView>
  </sheetViews>
  <sheetFormatPr defaultRowHeight="14.25" x14ac:dyDescent="0.15"/>
  <cols>
    <col min="1" max="1" width="9.125" customWidth="1"/>
    <col min="2" max="2" width="27.75" style="13" customWidth="1"/>
    <col min="3" max="3" width="8.625" customWidth="1"/>
    <col min="4" max="4" width="11.625" style="14" customWidth="1"/>
    <col min="5" max="6" width="11.625" style="15" customWidth="1"/>
  </cols>
  <sheetData>
    <row r="1" spans="1:6" ht="33.950000000000003" customHeight="1" x14ac:dyDescent="0.15">
      <c r="A1" s="69" t="s">
        <v>0</v>
      </c>
      <c r="B1" s="69"/>
      <c r="C1" s="69"/>
      <c r="D1" s="75"/>
      <c r="E1" s="69"/>
      <c r="F1" s="69"/>
    </row>
    <row r="2" spans="1:6" ht="33.950000000000003" customHeight="1" x14ac:dyDescent="0.15">
      <c r="A2" t="s">
        <v>1</v>
      </c>
      <c r="B2" s="74" t="str">
        <f>'第100章（怀长路）'!B2</f>
        <v>2020年昌平区怀长路(K30+000-K45+000)中修工程</v>
      </c>
      <c r="C2" s="74"/>
      <c r="D2" s="74"/>
      <c r="E2" s="74"/>
      <c r="F2" s="74"/>
    </row>
    <row r="3" spans="1:6" ht="30.2" customHeight="1" x14ac:dyDescent="0.15">
      <c r="A3" s="70" t="s">
        <v>20</v>
      </c>
      <c r="B3" s="70"/>
      <c r="C3" s="70"/>
      <c r="D3" s="76"/>
      <c r="E3" s="70"/>
      <c r="F3" s="70"/>
    </row>
    <row r="4" spans="1:6" ht="30.2" customHeight="1" x14ac:dyDescent="0.15">
      <c r="A4" s="16" t="s">
        <v>3</v>
      </c>
      <c r="B4" s="16" t="s">
        <v>4</v>
      </c>
      <c r="C4" s="16" t="s">
        <v>5</v>
      </c>
      <c r="D4" s="11" t="s">
        <v>6</v>
      </c>
      <c r="E4" s="17" t="s">
        <v>7</v>
      </c>
      <c r="F4" s="17" t="s">
        <v>8</v>
      </c>
    </row>
    <row r="5" spans="1:6" s="12" customFormat="1" ht="27.75" customHeight="1" x14ac:dyDescent="0.15">
      <c r="A5" s="30">
        <v>202</v>
      </c>
      <c r="B5" s="31" t="s">
        <v>55</v>
      </c>
      <c r="C5" s="30" t="s">
        <v>21</v>
      </c>
      <c r="D5" s="32"/>
      <c r="E5" s="54"/>
      <c r="F5" s="22"/>
    </row>
    <row r="6" spans="1:6" s="12" customFormat="1" ht="27.75" customHeight="1" x14ac:dyDescent="0.15">
      <c r="A6" s="38" t="s">
        <v>26</v>
      </c>
      <c r="B6" s="37" t="s">
        <v>27</v>
      </c>
      <c r="C6" s="38" t="s">
        <v>21</v>
      </c>
      <c r="D6" s="33"/>
      <c r="E6" s="54"/>
      <c r="F6" s="22"/>
    </row>
    <row r="7" spans="1:6" s="12" customFormat="1" ht="27.75" customHeight="1" x14ac:dyDescent="0.15">
      <c r="A7" s="38" t="s">
        <v>22</v>
      </c>
      <c r="B7" s="37" t="s">
        <v>96</v>
      </c>
      <c r="C7" s="38" t="s">
        <v>28</v>
      </c>
      <c r="D7" s="33">
        <v>20</v>
      </c>
      <c r="E7" s="54"/>
      <c r="F7" s="22">
        <f>ROUND(D7*E7,0)</f>
        <v>0</v>
      </c>
    </row>
    <row r="8" spans="1:6" s="12" customFormat="1" ht="30.2" customHeight="1" x14ac:dyDescent="0.15">
      <c r="A8" s="38" t="s">
        <v>29</v>
      </c>
      <c r="B8" s="37" t="s">
        <v>56</v>
      </c>
      <c r="C8" s="38" t="s">
        <v>21</v>
      </c>
      <c r="D8" s="33"/>
      <c r="E8" s="54"/>
      <c r="F8" s="22"/>
    </row>
    <row r="9" spans="1:6" s="12" customFormat="1" ht="30.2" customHeight="1" x14ac:dyDescent="0.15">
      <c r="A9" s="38" t="s">
        <v>22</v>
      </c>
      <c r="B9" s="37" t="s">
        <v>97</v>
      </c>
      <c r="C9" s="38" t="s">
        <v>23</v>
      </c>
      <c r="D9" s="33">
        <v>107590</v>
      </c>
      <c r="E9" s="54"/>
      <c r="F9" s="22">
        <f t="shared" ref="F9:F10" si="0">ROUND(D9*E9,0)</f>
        <v>0</v>
      </c>
    </row>
    <row r="10" spans="1:6" s="12" customFormat="1" ht="30.2" customHeight="1" x14ac:dyDescent="0.15">
      <c r="A10" s="38" t="s">
        <v>24</v>
      </c>
      <c r="B10" s="37" t="s">
        <v>98</v>
      </c>
      <c r="C10" s="38" t="s">
        <v>23</v>
      </c>
      <c r="D10" s="33">
        <v>473</v>
      </c>
      <c r="E10" s="54"/>
      <c r="F10" s="22">
        <f t="shared" si="0"/>
        <v>0</v>
      </c>
    </row>
    <row r="11" spans="1:6" s="12" customFormat="1" ht="30.2" customHeight="1" x14ac:dyDescent="0.15">
      <c r="A11" s="38" t="s">
        <v>25</v>
      </c>
      <c r="B11" s="37" t="s">
        <v>152</v>
      </c>
      <c r="C11" s="38" t="s">
        <v>23</v>
      </c>
      <c r="D11" s="33">
        <v>473</v>
      </c>
      <c r="E11" s="54"/>
      <c r="F11" s="22">
        <f>ROUND(D11*E11,0)</f>
        <v>0</v>
      </c>
    </row>
    <row r="12" spans="1:6" s="12" customFormat="1" ht="30.2" customHeight="1" x14ac:dyDescent="0.15">
      <c r="A12" s="38" t="s">
        <v>57</v>
      </c>
      <c r="B12" s="37" t="s">
        <v>117</v>
      </c>
      <c r="C12" s="38" t="s">
        <v>21</v>
      </c>
      <c r="D12" s="33"/>
      <c r="E12" s="54"/>
      <c r="F12" s="22"/>
    </row>
    <row r="13" spans="1:6" s="12" customFormat="1" ht="30.2" customHeight="1" x14ac:dyDescent="0.15">
      <c r="A13" s="38" t="s">
        <v>22</v>
      </c>
      <c r="B13" s="37" t="s">
        <v>81</v>
      </c>
      <c r="C13" s="38" t="s">
        <v>30</v>
      </c>
      <c r="D13" s="68">
        <v>6944</v>
      </c>
      <c r="E13" s="54"/>
      <c r="F13" s="22">
        <f t="shared" ref="F13:F14" si="1">ROUND(D13*E13,0)</f>
        <v>0</v>
      </c>
    </row>
    <row r="14" spans="1:6" s="12" customFormat="1" ht="30.2" customHeight="1" x14ac:dyDescent="0.15">
      <c r="A14" s="38" t="s">
        <v>90</v>
      </c>
      <c r="B14" s="37" t="s">
        <v>91</v>
      </c>
      <c r="C14" s="38" t="s">
        <v>30</v>
      </c>
      <c r="D14" s="68">
        <v>98</v>
      </c>
      <c r="E14" s="54"/>
      <c r="F14" s="22">
        <f t="shared" si="1"/>
        <v>0</v>
      </c>
    </row>
    <row r="15" spans="1:6" s="48" customFormat="1" ht="33.75" customHeight="1" x14ac:dyDescent="0.15">
      <c r="A15" s="71" t="s">
        <v>32</v>
      </c>
      <c r="B15" s="71"/>
      <c r="C15" s="71"/>
      <c r="D15" s="72">
        <f>ROUND(SUM(F6:F14),0)</f>
        <v>0</v>
      </c>
      <c r="E15" s="77"/>
      <c r="F15" s="47" t="s">
        <v>19</v>
      </c>
    </row>
  </sheetData>
  <sheetProtection algorithmName="SHA-512" hashValue="StWFSI3vsDmRTtp5RpTjgqM85pOyz/xdDa636QTChzu/ogv94EavrjoL/aMwHaUDj/N6CYq5bW8THiD+cuHYTw==" saltValue="c+uow01jq1MQzfkysml/AQ==" spinCount="100000" sheet="1" objects="1" scenarios="1"/>
  <protectedRanges>
    <protectedRange sqref="E7 E9:E11 E13:E14" name="区域1"/>
  </protectedRanges>
  <mergeCells count="5">
    <mergeCell ref="A1:F1"/>
    <mergeCell ref="A3:F3"/>
    <mergeCell ref="A15:C15"/>
    <mergeCell ref="D15:E15"/>
    <mergeCell ref="B2:F2"/>
  </mergeCells>
  <phoneticPr fontId="6" type="noConversion"/>
  <printOptions horizontalCentered="1"/>
  <pageMargins left="0.74803149606299213" right="0.74803149606299213" top="0.74803149606299213" bottom="0.56000000000000005" header="0.31496062992125984" footer="0.7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topLeftCell="A16" workbookViewId="0">
      <selection activeCell="E32" sqref="E32"/>
    </sheetView>
  </sheetViews>
  <sheetFormatPr defaultRowHeight="14.25" x14ac:dyDescent="0.15"/>
  <cols>
    <col min="1" max="1" width="9.125" style="3" customWidth="1"/>
    <col min="2" max="2" width="28.25" style="4" customWidth="1"/>
    <col min="3" max="3" width="8.625" style="4" customWidth="1"/>
    <col min="4" max="4" width="11.625" style="10" customWidth="1"/>
    <col min="5" max="6" width="11.625" style="5" customWidth="1"/>
    <col min="7" max="16384" width="9" style="4"/>
  </cols>
  <sheetData>
    <row r="1" spans="1:6" ht="33" customHeight="1" x14ac:dyDescent="0.15">
      <c r="A1" s="78" t="s">
        <v>0</v>
      </c>
      <c r="B1" s="78"/>
      <c r="C1" s="78"/>
      <c r="D1" s="75"/>
      <c r="E1" s="78"/>
      <c r="F1" s="78"/>
    </row>
    <row r="2" spans="1:6" ht="33" customHeight="1" x14ac:dyDescent="0.15">
      <c r="A2" s="6" t="s">
        <v>1</v>
      </c>
      <c r="B2" s="74" t="str">
        <f>'第100章（怀长路）'!B2</f>
        <v>2020年昌平区怀长路(K30+000-K45+000)中修工程</v>
      </c>
      <c r="C2" s="74"/>
      <c r="D2" s="74"/>
      <c r="E2" s="74"/>
      <c r="F2" s="74"/>
    </row>
    <row r="3" spans="1:6" ht="30.2" customHeight="1" x14ac:dyDescent="0.15">
      <c r="A3" s="79" t="s">
        <v>33</v>
      </c>
      <c r="B3" s="79"/>
      <c r="C3" s="79"/>
      <c r="D3" s="76"/>
      <c r="E3" s="79"/>
      <c r="F3" s="79"/>
    </row>
    <row r="4" spans="1:6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6" s="19" customFormat="1" ht="30.2" customHeight="1" x14ac:dyDescent="0.15">
      <c r="A5" s="53">
        <v>307</v>
      </c>
      <c r="B5" s="59" t="s">
        <v>149</v>
      </c>
      <c r="C5" s="53"/>
      <c r="D5" s="34"/>
      <c r="E5" s="55"/>
      <c r="F5" s="23"/>
    </row>
    <row r="6" spans="1:6" s="19" customFormat="1" ht="30.2" customHeight="1" x14ac:dyDescent="0.15">
      <c r="A6" s="53" t="s">
        <v>148</v>
      </c>
      <c r="B6" s="59" t="s">
        <v>149</v>
      </c>
      <c r="C6" s="53"/>
      <c r="D6" s="34"/>
      <c r="E6" s="55"/>
      <c r="F6" s="23"/>
    </row>
    <row r="7" spans="1:6" s="19" customFormat="1" ht="30.2" customHeight="1" x14ac:dyDescent="0.15">
      <c r="A7" s="53" t="s">
        <v>22</v>
      </c>
      <c r="B7" s="59" t="s">
        <v>150</v>
      </c>
      <c r="C7" s="53" t="s">
        <v>23</v>
      </c>
      <c r="D7" s="34">
        <v>473</v>
      </c>
      <c r="E7" s="55"/>
      <c r="F7" s="23">
        <f>ROUND(D7*E7,0)</f>
        <v>0</v>
      </c>
    </row>
    <row r="8" spans="1:6" s="19" customFormat="1" ht="30.2" customHeight="1" x14ac:dyDescent="0.15">
      <c r="A8" s="39">
        <v>308</v>
      </c>
      <c r="B8" s="42" t="s">
        <v>58</v>
      </c>
      <c r="C8" s="39" t="s">
        <v>21</v>
      </c>
      <c r="D8" s="34"/>
      <c r="E8" s="55"/>
      <c r="F8" s="23"/>
    </row>
    <row r="9" spans="1:6" s="19" customFormat="1" ht="30.2" customHeight="1" x14ac:dyDescent="0.15">
      <c r="A9" s="39" t="s">
        <v>34</v>
      </c>
      <c r="B9" s="42" t="s">
        <v>35</v>
      </c>
      <c r="C9" s="39" t="s">
        <v>21</v>
      </c>
      <c r="D9" s="34"/>
      <c r="E9" s="55"/>
      <c r="F9" s="23"/>
    </row>
    <row r="10" spans="1:6" s="19" customFormat="1" ht="30.2" customHeight="1" x14ac:dyDescent="0.15">
      <c r="A10" s="39" t="s">
        <v>22</v>
      </c>
      <c r="B10" s="42" t="s">
        <v>92</v>
      </c>
      <c r="C10" s="39" t="s">
        <v>23</v>
      </c>
      <c r="D10" s="34">
        <v>473</v>
      </c>
      <c r="E10" s="55"/>
      <c r="F10" s="23">
        <f t="shared" ref="F10:F13" si="0">ROUND(D10*E10,0)</f>
        <v>0</v>
      </c>
    </row>
    <row r="11" spans="1:6" s="19" customFormat="1" ht="30.2" customHeight="1" x14ac:dyDescent="0.15">
      <c r="A11" s="39" t="s">
        <v>36</v>
      </c>
      <c r="B11" s="42" t="s">
        <v>59</v>
      </c>
      <c r="C11" s="39" t="s">
        <v>21</v>
      </c>
      <c r="D11" s="34"/>
      <c r="E11" s="55"/>
      <c r="F11" s="23"/>
    </row>
    <row r="12" spans="1:6" s="19" customFormat="1" ht="30.2" customHeight="1" x14ac:dyDescent="0.15">
      <c r="A12" s="39" t="s">
        <v>22</v>
      </c>
      <c r="B12" s="42" t="s">
        <v>132</v>
      </c>
      <c r="C12" s="39" t="s">
        <v>23</v>
      </c>
      <c r="D12" s="34">
        <v>473</v>
      </c>
      <c r="E12" s="55"/>
      <c r="F12" s="23">
        <f t="shared" si="0"/>
        <v>0</v>
      </c>
    </row>
    <row r="13" spans="1:6" s="19" customFormat="1" ht="30.2" customHeight="1" x14ac:dyDescent="0.15">
      <c r="A13" s="53" t="s">
        <v>86</v>
      </c>
      <c r="B13" s="42" t="s">
        <v>93</v>
      </c>
      <c r="C13" s="39" t="s">
        <v>31</v>
      </c>
      <c r="D13" s="34">
        <v>1911</v>
      </c>
      <c r="E13" s="55"/>
      <c r="F13" s="23">
        <f t="shared" si="0"/>
        <v>0</v>
      </c>
    </row>
    <row r="14" spans="1:6" s="19" customFormat="1" ht="30.2" customHeight="1" x14ac:dyDescent="0.15">
      <c r="A14" s="53">
        <v>309</v>
      </c>
      <c r="B14" s="59" t="s">
        <v>66</v>
      </c>
      <c r="C14" s="53" t="s">
        <v>21</v>
      </c>
      <c r="D14" s="34"/>
      <c r="E14" s="55"/>
      <c r="F14" s="23"/>
    </row>
    <row r="15" spans="1:6" s="19" customFormat="1" ht="30.2" customHeight="1" x14ac:dyDescent="0.15">
      <c r="A15" s="53" t="s">
        <v>99</v>
      </c>
      <c r="B15" s="59" t="s">
        <v>100</v>
      </c>
      <c r="C15" s="53" t="s">
        <v>21</v>
      </c>
      <c r="D15" s="34"/>
      <c r="E15" s="55"/>
      <c r="F15" s="23"/>
    </row>
    <row r="16" spans="1:6" s="19" customFormat="1" ht="30.2" customHeight="1" x14ac:dyDescent="0.15">
      <c r="A16" s="53" t="s">
        <v>22</v>
      </c>
      <c r="B16" s="59" t="s">
        <v>153</v>
      </c>
      <c r="C16" s="53" t="s">
        <v>23</v>
      </c>
      <c r="D16" s="34">
        <v>107590</v>
      </c>
      <c r="E16" s="55"/>
      <c r="F16" s="23">
        <f>ROUND(D16*E16,0)</f>
        <v>0</v>
      </c>
    </row>
    <row r="17" spans="1:6" s="19" customFormat="1" ht="30.2" customHeight="1" x14ac:dyDescent="0.15">
      <c r="A17" s="53" t="s">
        <v>78</v>
      </c>
      <c r="B17" s="59" t="s">
        <v>79</v>
      </c>
      <c r="C17" s="53" t="s">
        <v>21</v>
      </c>
      <c r="D17" s="34"/>
      <c r="E17" s="55"/>
      <c r="F17" s="23"/>
    </row>
    <row r="18" spans="1:6" s="19" customFormat="1" ht="30.2" customHeight="1" x14ac:dyDescent="0.15">
      <c r="A18" s="53" t="s">
        <v>22</v>
      </c>
      <c r="B18" s="59" t="s">
        <v>94</v>
      </c>
      <c r="C18" s="53" t="s">
        <v>23</v>
      </c>
      <c r="D18" s="34">
        <v>473</v>
      </c>
      <c r="E18" s="55"/>
      <c r="F18" s="23">
        <f>ROUND(D18*E18,0)</f>
        <v>0</v>
      </c>
    </row>
    <row r="19" spans="1:6" s="19" customFormat="1" ht="30.2" customHeight="1" x14ac:dyDescent="0.15">
      <c r="A19" s="53">
        <v>310</v>
      </c>
      <c r="B19" s="59" t="s">
        <v>67</v>
      </c>
      <c r="C19" s="53" t="s">
        <v>21</v>
      </c>
      <c r="D19" s="34"/>
      <c r="E19" s="55"/>
      <c r="F19" s="23"/>
    </row>
    <row r="20" spans="1:6" s="19" customFormat="1" ht="36.75" customHeight="1" x14ac:dyDescent="0.15">
      <c r="A20" s="53" t="s">
        <v>37</v>
      </c>
      <c r="B20" s="59" t="s">
        <v>38</v>
      </c>
      <c r="C20" s="53" t="s">
        <v>21</v>
      </c>
      <c r="D20" s="34"/>
      <c r="E20" s="55"/>
      <c r="F20" s="23"/>
    </row>
    <row r="21" spans="1:6" s="19" customFormat="1" ht="30.2" customHeight="1" x14ac:dyDescent="0.15">
      <c r="A21" s="53" t="s">
        <v>22</v>
      </c>
      <c r="B21" s="59" t="s">
        <v>82</v>
      </c>
      <c r="C21" s="53" t="s">
        <v>23</v>
      </c>
      <c r="D21" s="34">
        <v>473</v>
      </c>
      <c r="E21" s="55"/>
      <c r="F21" s="23">
        <f>ROUND(D21*E21,0)</f>
        <v>0</v>
      </c>
    </row>
    <row r="22" spans="1:6" s="19" customFormat="1" ht="33.75" customHeight="1" x14ac:dyDescent="0.15">
      <c r="A22" s="53">
        <v>313</v>
      </c>
      <c r="B22" s="59" t="s">
        <v>60</v>
      </c>
      <c r="C22" s="53" t="s">
        <v>21</v>
      </c>
      <c r="D22" s="34"/>
      <c r="E22" s="55"/>
      <c r="F22" s="23"/>
    </row>
    <row r="23" spans="1:6" s="19" customFormat="1" ht="30.2" customHeight="1" x14ac:dyDescent="0.15">
      <c r="A23" s="39" t="s">
        <v>61</v>
      </c>
      <c r="B23" s="42" t="s">
        <v>62</v>
      </c>
      <c r="C23" s="39" t="s">
        <v>21</v>
      </c>
      <c r="D23" s="34"/>
      <c r="E23" s="55"/>
      <c r="F23" s="23"/>
    </row>
    <row r="24" spans="1:6" s="19" customFormat="1" ht="36" customHeight="1" x14ac:dyDescent="0.15">
      <c r="A24" s="39" t="s">
        <v>22</v>
      </c>
      <c r="B24" s="42" t="s">
        <v>101</v>
      </c>
      <c r="C24" s="39" t="s">
        <v>31</v>
      </c>
      <c r="D24" s="34">
        <v>470</v>
      </c>
      <c r="E24" s="55"/>
      <c r="F24" s="23">
        <f>ROUND(D24*E24,0)</f>
        <v>0</v>
      </c>
    </row>
    <row r="25" spans="1:6" s="19" customFormat="1" ht="36" customHeight="1" x14ac:dyDescent="0.15">
      <c r="A25" s="39">
        <v>314</v>
      </c>
      <c r="B25" s="42" t="s">
        <v>83</v>
      </c>
      <c r="C25" s="39" t="s">
        <v>21</v>
      </c>
      <c r="D25" s="52"/>
      <c r="E25" s="55"/>
      <c r="F25" s="23"/>
    </row>
    <row r="26" spans="1:6" s="19" customFormat="1" ht="36" customHeight="1" x14ac:dyDescent="0.15">
      <c r="A26" s="39" t="s">
        <v>84</v>
      </c>
      <c r="B26" s="42" t="s">
        <v>87</v>
      </c>
      <c r="C26" s="39" t="s">
        <v>21</v>
      </c>
      <c r="D26" s="52"/>
      <c r="E26" s="55"/>
      <c r="F26" s="23"/>
    </row>
    <row r="27" spans="1:6" s="19" customFormat="1" ht="36" customHeight="1" x14ac:dyDescent="0.15">
      <c r="A27" s="39" t="s">
        <v>22</v>
      </c>
      <c r="B27" s="42" t="s">
        <v>102</v>
      </c>
      <c r="C27" s="39" t="s">
        <v>104</v>
      </c>
      <c r="D27" s="52">
        <v>7</v>
      </c>
      <c r="E27" s="55"/>
      <c r="F27" s="23">
        <f>ROUND(D27*E27,0)</f>
        <v>0</v>
      </c>
    </row>
    <row r="28" spans="1:6" s="19" customFormat="1" ht="36" customHeight="1" x14ac:dyDescent="0.15">
      <c r="A28" s="53" t="s">
        <v>24</v>
      </c>
      <c r="B28" s="59" t="s">
        <v>103</v>
      </c>
      <c r="C28" s="53" t="s">
        <v>105</v>
      </c>
      <c r="D28" s="52">
        <v>5</v>
      </c>
      <c r="E28" s="55"/>
      <c r="F28" s="23">
        <f>ROUND(D28*E28,0)</f>
        <v>0</v>
      </c>
    </row>
    <row r="29" spans="1:6" s="45" customFormat="1" ht="33.75" customHeight="1" x14ac:dyDescent="0.15">
      <c r="A29" s="80" t="s">
        <v>39</v>
      </c>
      <c r="B29" s="80"/>
      <c r="C29" s="80"/>
      <c r="D29" s="72">
        <f>ROUND(SUM(F5:F28),0)</f>
        <v>0</v>
      </c>
      <c r="E29" s="72"/>
      <c r="F29" s="46" t="s">
        <v>19</v>
      </c>
    </row>
  </sheetData>
  <sheetProtection algorithmName="SHA-512" hashValue="LAsV5IJf0washH2vMDT6JtjNxyr9iCOPu8fDAGyUzDVNMHLYhKvy7AaZSqmqxg89RUQOSey7N6KbWL1DQU3Y3A==" saltValue="bDkT5Td9Jty3cJLjzncu4A==" spinCount="100000" sheet="1" objects="1" scenarios="1"/>
  <protectedRanges>
    <protectedRange sqref="E7 E10 E12:E13 E16 E18 E21 E24 E27:E28" name="区域1"/>
  </protectedRanges>
  <mergeCells count="5">
    <mergeCell ref="A1:F1"/>
    <mergeCell ref="A3:F3"/>
    <mergeCell ref="A29:C29"/>
    <mergeCell ref="D29:E29"/>
    <mergeCell ref="B2:F2"/>
  </mergeCells>
  <phoneticPr fontId="6" type="noConversion"/>
  <printOptions horizontalCentered="1"/>
  <pageMargins left="0.74803149606299213" right="0.74803149606299213" top="0.74803149606299213" bottom="0.69" header="0.31496062992125984" footer="0.63"/>
  <pageSetup paperSize="9" orientation="portrait" r:id="rId1"/>
  <headerFooter>
    <oddFooter xml:space="preserve">&amp;L&amp;"宋体,加粗"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E23" sqref="E23"/>
    </sheetView>
  </sheetViews>
  <sheetFormatPr defaultRowHeight="14.25" x14ac:dyDescent="0.15"/>
  <cols>
    <col min="1" max="1" width="9.125" style="6" customWidth="1"/>
    <col min="2" max="2" width="28" style="19" customWidth="1"/>
    <col min="3" max="3" width="8.625" style="19" customWidth="1"/>
    <col min="4" max="4" width="11.625" style="14" customWidth="1"/>
    <col min="5" max="6" width="11.625" style="5" customWidth="1"/>
    <col min="7" max="7" width="9" style="19"/>
    <col min="8" max="8" width="14.625" style="19" customWidth="1"/>
    <col min="9" max="9" width="13.875" style="19" bestFit="1" customWidth="1"/>
    <col min="10" max="16384" width="9" style="19"/>
  </cols>
  <sheetData>
    <row r="1" spans="1:8" ht="33" customHeight="1" x14ac:dyDescent="0.15">
      <c r="A1" s="78" t="s">
        <v>0</v>
      </c>
      <c r="B1" s="78"/>
      <c r="C1" s="78"/>
      <c r="D1" s="75"/>
      <c r="E1" s="78"/>
      <c r="F1" s="78"/>
    </row>
    <row r="2" spans="1:8" ht="33" customHeight="1" x14ac:dyDescent="0.15">
      <c r="A2" s="6" t="s">
        <v>1</v>
      </c>
      <c r="B2" s="74" t="str">
        <f>'第100章（怀长路）'!B2</f>
        <v>2020年昌平区怀长路(K30+000-K45+000)中修工程</v>
      </c>
      <c r="C2" s="74"/>
      <c r="D2" s="74"/>
      <c r="E2" s="74"/>
      <c r="F2" s="74"/>
    </row>
    <row r="3" spans="1:8" ht="30.2" customHeight="1" x14ac:dyDescent="0.15">
      <c r="A3" s="79" t="s">
        <v>63</v>
      </c>
      <c r="B3" s="79"/>
      <c r="C3" s="79"/>
      <c r="D3" s="76"/>
      <c r="E3" s="79"/>
      <c r="F3" s="79"/>
    </row>
    <row r="4" spans="1:8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8" ht="36" customHeight="1" x14ac:dyDescent="0.15">
      <c r="A5" s="41">
        <v>605</v>
      </c>
      <c r="B5" s="40" t="s">
        <v>70</v>
      </c>
      <c r="C5" s="41" t="s">
        <v>21</v>
      </c>
      <c r="D5" s="43"/>
      <c r="E5" s="56"/>
      <c r="F5" s="23"/>
      <c r="H5" s="21"/>
    </row>
    <row r="6" spans="1:8" ht="34.5" customHeight="1" x14ac:dyDescent="0.15">
      <c r="A6" s="41" t="s">
        <v>71</v>
      </c>
      <c r="B6" s="40" t="s">
        <v>72</v>
      </c>
      <c r="C6" s="41" t="s">
        <v>21</v>
      </c>
      <c r="D6" s="43"/>
      <c r="E6" s="56"/>
      <c r="F6" s="23"/>
      <c r="H6" s="21"/>
    </row>
    <row r="7" spans="1:8" ht="30.2" customHeight="1" x14ac:dyDescent="0.15">
      <c r="A7" s="41" t="s">
        <v>22</v>
      </c>
      <c r="B7" s="40" t="s">
        <v>80</v>
      </c>
      <c r="C7" s="41" t="s">
        <v>23</v>
      </c>
      <c r="D7" s="35">
        <v>5576</v>
      </c>
      <c r="E7" s="56"/>
      <c r="F7" s="23">
        <f>ROUND(D7*E7,0)</f>
        <v>0</v>
      </c>
      <c r="H7" s="21"/>
    </row>
    <row r="8" spans="1:8" s="45" customFormat="1" ht="33.75" customHeight="1" x14ac:dyDescent="0.15">
      <c r="A8" s="80" t="s">
        <v>73</v>
      </c>
      <c r="B8" s="80"/>
      <c r="C8" s="80"/>
      <c r="D8" s="72">
        <f>ROUND(SUM(F5:F7),0)</f>
        <v>0</v>
      </c>
      <c r="E8" s="72"/>
      <c r="F8" s="44" t="s">
        <v>19</v>
      </c>
    </row>
  </sheetData>
  <sheetProtection algorithmName="SHA-512" hashValue="LUi9MCVJFX/THwg2by9U6fxl6mbbLt+U9YZnLzdfNukssY5pphFKAC/tIXvpSOYKLlZmy58KJEAbwBdnXJQoCA==" saltValue="M/IglC9anh0S10fWJ90dtA==" spinCount="100000" sheet="1" objects="1" scenarios="1"/>
  <protectedRanges>
    <protectedRange sqref="E7" name="区域1"/>
  </protectedRanges>
  <mergeCells count="5">
    <mergeCell ref="A1:F1"/>
    <mergeCell ref="A3:F3"/>
    <mergeCell ref="A8:C8"/>
    <mergeCell ref="D8:E8"/>
    <mergeCell ref="B2:F2"/>
  </mergeCells>
  <phoneticPr fontId="6" type="noConversion"/>
  <printOptions horizontalCentered="1"/>
  <pageMargins left="0.74803149606299213" right="0.74803149606299213" top="0.74803149606299213" bottom="0.84" header="0.31496062992125984" footer="0.7086614173228347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2D68-3FE6-4C49-88B6-5A96B1F4EECF}">
  <dimension ref="A1:N15"/>
  <sheetViews>
    <sheetView workbookViewId="0">
      <selection activeCell="F15" sqref="F15"/>
    </sheetView>
  </sheetViews>
  <sheetFormatPr defaultRowHeight="14.25" x14ac:dyDescent="0.15"/>
  <cols>
    <col min="1" max="1" width="9.125" customWidth="1"/>
    <col min="2" max="2" width="27.875" customWidth="1"/>
    <col min="3" max="3" width="8.625" customWidth="1"/>
    <col min="4" max="4" width="9.625" customWidth="1"/>
    <col min="5" max="6" width="12.75" customWidth="1"/>
  </cols>
  <sheetData>
    <row r="1" spans="1:14" ht="33" customHeight="1" x14ac:dyDescent="0.15">
      <c r="A1" s="69" t="s">
        <v>0</v>
      </c>
      <c r="B1" s="69"/>
      <c r="C1" s="69"/>
      <c r="D1" s="69"/>
      <c r="E1" s="69"/>
      <c r="F1" s="69"/>
    </row>
    <row r="2" spans="1:14" ht="33" customHeight="1" x14ac:dyDescent="0.15">
      <c r="A2" t="s">
        <v>1</v>
      </c>
      <c r="B2" s="73" t="s">
        <v>118</v>
      </c>
      <c r="C2" s="74"/>
      <c r="D2" s="74"/>
      <c r="E2" s="74"/>
      <c r="F2" s="74"/>
    </row>
    <row r="3" spans="1:14" s="18" customFormat="1" ht="30.2" customHeight="1" x14ac:dyDescent="0.15">
      <c r="A3" s="70" t="s">
        <v>2</v>
      </c>
      <c r="B3" s="70"/>
      <c r="C3" s="70"/>
      <c r="D3" s="70"/>
      <c r="E3" s="70"/>
      <c r="F3" s="70"/>
    </row>
    <row r="4" spans="1:14" ht="30.2" customHeight="1" x14ac:dyDescent="0.1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14" s="19" customFormat="1" ht="30.2" customHeight="1" x14ac:dyDescent="0.15">
      <c r="A5" s="36">
        <v>102</v>
      </c>
      <c r="B5" s="27" t="s">
        <v>52</v>
      </c>
      <c r="C5" s="26" t="s">
        <v>21</v>
      </c>
      <c r="D5" s="28" t="s">
        <v>21</v>
      </c>
      <c r="E5" s="60"/>
      <c r="F5" s="23"/>
    </row>
    <row r="6" spans="1:14" s="19" customFormat="1" ht="30.2" customHeight="1" x14ac:dyDescent="0.15">
      <c r="A6" s="26" t="s">
        <v>9</v>
      </c>
      <c r="B6" s="27" t="s">
        <v>53</v>
      </c>
      <c r="C6" s="26" t="s">
        <v>10</v>
      </c>
      <c r="D6" s="26">
        <v>1</v>
      </c>
      <c r="E6" s="57"/>
      <c r="F6" s="23">
        <f>ROUND(D6*E6,0)</f>
        <v>0</v>
      </c>
    </row>
    <row r="7" spans="1:14" s="19" customFormat="1" ht="30.2" customHeight="1" x14ac:dyDescent="0.15">
      <c r="A7" s="26" t="s">
        <v>11</v>
      </c>
      <c r="B7" s="27" t="s">
        <v>12</v>
      </c>
      <c r="C7" s="26" t="s">
        <v>10</v>
      </c>
      <c r="D7" s="26">
        <v>1</v>
      </c>
      <c r="E7" s="57"/>
      <c r="F7" s="23">
        <f>ROUND(D7*E7,0)</f>
        <v>0</v>
      </c>
    </row>
    <row r="8" spans="1:14" s="19" customFormat="1" ht="30.2" customHeight="1" x14ac:dyDescent="0.15">
      <c r="A8" s="26" t="s">
        <v>13</v>
      </c>
      <c r="B8" s="27" t="s">
        <v>14</v>
      </c>
      <c r="C8" s="26" t="s">
        <v>10</v>
      </c>
      <c r="D8" s="26">
        <v>1</v>
      </c>
      <c r="E8" s="58">
        <v>41314</v>
      </c>
      <c r="F8" s="23">
        <f>ROUND(D8*E8,0)</f>
        <v>41314</v>
      </c>
    </row>
    <row r="9" spans="1:14" s="19" customFormat="1" ht="30.2" customHeight="1" x14ac:dyDescent="0.15">
      <c r="A9" s="36">
        <v>103</v>
      </c>
      <c r="B9" s="27" t="s">
        <v>54</v>
      </c>
      <c r="C9" s="26" t="s">
        <v>21</v>
      </c>
      <c r="D9" s="29"/>
      <c r="E9" s="57"/>
      <c r="F9" s="23"/>
    </row>
    <row r="10" spans="1:14" s="19" customFormat="1" ht="66" customHeight="1" x14ac:dyDescent="0.15">
      <c r="A10" s="26" t="s">
        <v>15</v>
      </c>
      <c r="B10" s="27" t="s">
        <v>64</v>
      </c>
      <c r="C10" s="26" t="s">
        <v>10</v>
      </c>
      <c r="D10" s="26">
        <v>1</v>
      </c>
      <c r="E10" s="57"/>
      <c r="F10" s="23">
        <f>ROUND(D10*E10,0)</f>
        <v>0</v>
      </c>
    </row>
    <row r="11" spans="1:14" s="19" customFormat="1" ht="31.5" customHeight="1" x14ac:dyDescent="0.15">
      <c r="A11" s="36">
        <v>104</v>
      </c>
      <c r="B11" s="27" t="s">
        <v>17</v>
      </c>
      <c r="C11" s="26" t="s">
        <v>21</v>
      </c>
      <c r="D11" s="29"/>
      <c r="E11" s="57"/>
      <c r="F11" s="23"/>
    </row>
    <row r="12" spans="1:14" s="19" customFormat="1" ht="31.5" customHeight="1" x14ac:dyDescent="0.15">
      <c r="A12" s="26" t="s">
        <v>16</v>
      </c>
      <c r="B12" s="27" t="s">
        <v>17</v>
      </c>
      <c r="C12" s="26" t="s">
        <v>10</v>
      </c>
      <c r="D12" s="26">
        <v>1</v>
      </c>
      <c r="E12" s="57"/>
      <c r="F12" s="23">
        <f>ROUND(D12*E12,0)</f>
        <v>0</v>
      </c>
    </row>
    <row r="13" spans="1:14" s="48" customFormat="1" ht="40.5" customHeight="1" x14ac:dyDescent="0.15">
      <c r="A13" s="71" t="s">
        <v>18</v>
      </c>
      <c r="B13" s="71"/>
      <c r="C13" s="71"/>
      <c r="D13" s="72">
        <f>ROUND(SUM(F6:F12),0)</f>
        <v>41314</v>
      </c>
      <c r="E13" s="72"/>
      <c r="F13" s="49" t="s">
        <v>19</v>
      </c>
      <c r="G13" s="50"/>
      <c r="H13" s="50"/>
      <c r="I13" s="50"/>
      <c r="J13" s="50"/>
      <c r="K13" s="50"/>
      <c r="L13" s="50"/>
      <c r="M13" s="50"/>
      <c r="N13" s="50"/>
    </row>
    <row r="14" spans="1:14" ht="32.25" customHeight="1" x14ac:dyDescent="0.15"/>
    <row r="15" spans="1:14" ht="25.5" customHeight="1" x14ac:dyDescent="0.15">
      <c r="A15" s="20"/>
    </row>
  </sheetData>
  <sheetProtection algorithmName="SHA-512" hashValue="38K5fhu7YS0U4qtQaQ4U+Nzpx1LeCFBP7//oBrgVzJk2qjh2bZuMrJq3AQpLbGe4ya4Ly/UDTDuCy4YDPp00nw==" saltValue="dxon8u52MaiUFpU5kmWdsg==" spinCount="100000" sheet="1" objects="1" scenarios="1"/>
  <protectedRanges>
    <protectedRange sqref="E6:E7 E10 E12" name="区域1"/>
  </protectedRanges>
  <mergeCells count="5">
    <mergeCell ref="A1:F1"/>
    <mergeCell ref="B2:F2"/>
    <mergeCell ref="A3:F3"/>
    <mergeCell ref="A13:C13"/>
    <mergeCell ref="D13:E13"/>
  </mergeCells>
  <phoneticPr fontId="6" type="noConversion"/>
  <printOptions horizontalCentered="1"/>
  <pageMargins left="0.74803149606299213" right="0.74803149606299213" top="0.74803149606299213" bottom="0.98425196850393704" header="0.31496062992125984" footer="3.385826771653543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950B-1CD6-4F04-B226-2DCE4E559042}">
  <dimension ref="A1:F24"/>
  <sheetViews>
    <sheetView topLeftCell="A10" workbookViewId="0">
      <selection activeCell="H26" sqref="H26"/>
    </sheetView>
  </sheetViews>
  <sheetFormatPr defaultRowHeight="14.25" x14ac:dyDescent="0.15"/>
  <cols>
    <col min="1" max="1" width="9.125" customWidth="1"/>
    <col min="2" max="2" width="27.75" style="66" customWidth="1"/>
    <col min="3" max="3" width="8.625" customWidth="1"/>
    <col min="4" max="4" width="11.625" style="14" customWidth="1"/>
    <col min="5" max="6" width="11.625" style="15" customWidth="1"/>
  </cols>
  <sheetData>
    <row r="1" spans="1:6" ht="33.950000000000003" customHeight="1" x14ac:dyDescent="0.15">
      <c r="A1" s="69" t="s">
        <v>0</v>
      </c>
      <c r="B1" s="69"/>
      <c r="C1" s="69"/>
      <c r="D1" s="75"/>
      <c r="E1" s="69"/>
      <c r="F1" s="69"/>
    </row>
    <row r="2" spans="1:6" ht="33.950000000000003" customHeight="1" x14ac:dyDescent="0.15">
      <c r="A2" t="s">
        <v>1</v>
      </c>
      <c r="B2" s="74" t="str">
        <f>'第100章（昌金路）'!B2:F2</f>
        <v>2020年昌平区昌金路(K8+000-K9+000、K9+200-K9+700)中修工程</v>
      </c>
      <c r="C2" s="74"/>
      <c r="D2" s="74"/>
      <c r="E2" s="74"/>
      <c r="F2" s="74"/>
    </row>
    <row r="3" spans="1:6" ht="30.2" customHeight="1" x14ac:dyDescent="0.15">
      <c r="A3" s="70" t="s">
        <v>20</v>
      </c>
      <c r="B3" s="70"/>
      <c r="C3" s="70"/>
      <c r="D3" s="76"/>
      <c r="E3" s="70"/>
      <c r="F3" s="70"/>
    </row>
    <row r="4" spans="1:6" ht="30.2" customHeight="1" x14ac:dyDescent="0.15">
      <c r="A4" s="16" t="s">
        <v>3</v>
      </c>
      <c r="B4" s="16" t="s">
        <v>4</v>
      </c>
      <c r="C4" s="16" t="s">
        <v>5</v>
      </c>
      <c r="D4" s="11" t="s">
        <v>6</v>
      </c>
      <c r="E4" s="17" t="s">
        <v>7</v>
      </c>
      <c r="F4" s="17" t="s">
        <v>8</v>
      </c>
    </row>
    <row r="5" spans="1:6" s="12" customFormat="1" ht="27.75" customHeight="1" x14ac:dyDescent="0.15">
      <c r="A5" s="38">
        <v>202</v>
      </c>
      <c r="B5" s="37" t="s">
        <v>55</v>
      </c>
      <c r="C5" s="38" t="s">
        <v>21</v>
      </c>
      <c r="D5" s="32"/>
      <c r="E5" s="54"/>
      <c r="F5" s="22"/>
    </row>
    <row r="6" spans="1:6" s="12" customFormat="1" ht="27.75" customHeight="1" x14ac:dyDescent="0.15">
      <c r="A6" s="38" t="s">
        <v>120</v>
      </c>
      <c r="B6" s="37" t="s">
        <v>122</v>
      </c>
      <c r="C6" s="38"/>
      <c r="D6" s="32"/>
      <c r="E6" s="54"/>
      <c r="F6" s="22"/>
    </row>
    <row r="7" spans="1:6" s="12" customFormat="1" ht="27.75" customHeight="1" x14ac:dyDescent="0.15">
      <c r="A7" s="38" t="s">
        <v>22</v>
      </c>
      <c r="B7" s="37" t="s">
        <v>121</v>
      </c>
      <c r="C7" s="38" t="s">
        <v>28</v>
      </c>
      <c r="D7" s="33">
        <v>105</v>
      </c>
      <c r="E7" s="54"/>
      <c r="F7" s="22">
        <f>ROUND(D7*E7,0)</f>
        <v>0</v>
      </c>
    </row>
    <row r="8" spans="1:6" s="12" customFormat="1" ht="27.75" customHeight="1" x14ac:dyDescent="0.15">
      <c r="A8" s="38" t="s">
        <v>26</v>
      </c>
      <c r="B8" s="37" t="s">
        <v>27</v>
      </c>
      <c r="C8" s="38" t="s">
        <v>21</v>
      </c>
      <c r="D8" s="33"/>
      <c r="E8" s="54"/>
      <c r="F8" s="22"/>
    </row>
    <row r="9" spans="1:6" s="12" customFormat="1" ht="27.75" customHeight="1" x14ac:dyDescent="0.15">
      <c r="A9" s="38" t="s">
        <v>22</v>
      </c>
      <c r="B9" s="37" t="s">
        <v>123</v>
      </c>
      <c r="C9" s="38" t="s">
        <v>28</v>
      </c>
      <c r="D9" s="33">
        <v>50</v>
      </c>
      <c r="E9" s="54"/>
      <c r="F9" s="22">
        <f>ROUND(D9*E9,0)</f>
        <v>0</v>
      </c>
    </row>
    <row r="10" spans="1:6" s="12" customFormat="1" ht="27.75" customHeight="1" x14ac:dyDescent="0.15">
      <c r="A10" s="38" t="s">
        <v>24</v>
      </c>
      <c r="B10" s="37" t="s">
        <v>124</v>
      </c>
      <c r="C10" s="38" t="s">
        <v>28</v>
      </c>
      <c r="D10" s="33">
        <v>100</v>
      </c>
      <c r="E10" s="54"/>
      <c r="F10" s="22">
        <f t="shared" ref="F10:F12" si="0">ROUND(D10*E10,0)</f>
        <v>0</v>
      </c>
    </row>
    <row r="11" spans="1:6" s="12" customFormat="1" ht="27.75" customHeight="1" x14ac:dyDescent="0.15">
      <c r="A11" s="38" t="s">
        <v>25</v>
      </c>
      <c r="B11" s="37" t="s">
        <v>125</v>
      </c>
      <c r="C11" s="38" t="s">
        <v>28</v>
      </c>
      <c r="D11" s="33">
        <v>20</v>
      </c>
      <c r="E11" s="54"/>
      <c r="F11" s="22">
        <f t="shared" si="0"/>
        <v>0</v>
      </c>
    </row>
    <row r="12" spans="1:6" s="12" customFormat="1" ht="27.75" customHeight="1" x14ac:dyDescent="0.15">
      <c r="A12" s="53" t="s">
        <v>139</v>
      </c>
      <c r="B12" s="37" t="s">
        <v>154</v>
      </c>
      <c r="C12" s="38" t="s">
        <v>155</v>
      </c>
      <c r="D12" s="33">
        <v>40.799999999999997</v>
      </c>
      <c r="E12" s="54"/>
      <c r="F12" s="22">
        <f t="shared" si="0"/>
        <v>0</v>
      </c>
    </row>
    <row r="13" spans="1:6" s="12" customFormat="1" ht="30.2" customHeight="1" x14ac:dyDescent="0.15">
      <c r="A13" s="38" t="s">
        <v>29</v>
      </c>
      <c r="B13" s="37" t="s">
        <v>56</v>
      </c>
      <c r="C13" s="38" t="s">
        <v>21</v>
      </c>
      <c r="D13" s="33"/>
      <c r="E13" s="54"/>
      <c r="F13" s="22"/>
    </row>
    <row r="14" spans="1:6" s="12" customFormat="1" ht="30.2" customHeight="1" x14ac:dyDescent="0.15">
      <c r="A14" s="38" t="s">
        <v>22</v>
      </c>
      <c r="B14" s="37" t="s">
        <v>110</v>
      </c>
      <c r="C14" s="38" t="s">
        <v>23</v>
      </c>
      <c r="D14" s="33">
        <v>13556</v>
      </c>
      <c r="E14" s="54"/>
      <c r="F14" s="22">
        <f t="shared" ref="F14:F15" si="1">ROUND(D14*E14,0)</f>
        <v>0</v>
      </c>
    </row>
    <row r="15" spans="1:6" s="12" customFormat="1" ht="30.2" customHeight="1" x14ac:dyDescent="0.15">
      <c r="A15" s="38" t="s">
        <v>24</v>
      </c>
      <c r="B15" s="37" t="s">
        <v>126</v>
      </c>
      <c r="C15" s="38" t="s">
        <v>23</v>
      </c>
      <c r="D15" s="33">
        <v>3450</v>
      </c>
      <c r="E15" s="54"/>
      <c r="F15" s="22">
        <f t="shared" si="1"/>
        <v>0</v>
      </c>
    </row>
    <row r="16" spans="1:6" s="12" customFormat="1" ht="30.2" customHeight="1" x14ac:dyDescent="0.15">
      <c r="A16" s="38" t="s">
        <v>25</v>
      </c>
      <c r="B16" s="37" t="s">
        <v>152</v>
      </c>
      <c r="C16" s="38" t="s">
        <v>23</v>
      </c>
      <c r="D16" s="33">
        <v>3450</v>
      </c>
      <c r="E16" s="54"/>
      <c r="F16" s="22">
        <f>ROUND(D16*E16,0)</f>
        <v>0</v>
      </c>
    </row>
    <row r="17" spans="1:6" s="12" customFormat="1" ht="30.2" customHeight="1" x14ac:dyDescent="0.15">
      <c r="A17" s="38" t="s">
        <v>57</v>
      </c>
      <c r="B17" s="37" t="s">
        <v>65</v>
      </c>
      <c r="C17" s="38" t="s">
        <v>21</v>
      </c>
      <c r="D17" s="33"/>
      <c r="E17" s="54"/>
      <c r="F17" s="22"/>
    </row>
    <row r="18" spans="1:6" s="12" customFormat="1" ht="30.2" customHeight="1" x14ac:dyDescent="0.15">
      <c r="A18" s="38" t="s">
        <v>22</v>
      </c>
      <c r="B18" s="37" t="s">
        <v>81</v>
      </c>
      <c r="C18" s="38" t="s">
        <v>30</v>
      </c>
      <c r="D18" s="68">
        <v>1892</v>
      </c>
      <c r="E18" s="54"/>
      <c r="F18" s="22">
        <f t="shared" ref="F18" si="2">ROUND(D18*E18,0)</f>
        <v>0</v>
      </c>
    </row>
    <row r="19" spans="1:6" s="12" customFormat="1" ht="30.2" customHeight="1" x14ac:dyDescent="0.15">
      <c r="A19" s="38" t="s">
        <v>90</v>
      </c>
      <c r="B19" s="37" t="s">
        <v>91</v>
      </c>
      <c r="C19" s="38" t="s">
        <v>30</v>
      </c>
      <c r="D19" s="68">
        <v>3132</v>
      </c>
      <c r="E19" s="54"/>
      <c r="F19" s="22">
        <f t="shared" ref="F19" si="3">ROUND(D19*E19,0)</f>
        <v>0</v>
      </c>
    </row>
    <row r="20" spans="1:6" s="12" customFormat="1" ht="30.2" customHeight="1" x14ac:dyDescent="0.15">
      <c r="A20" s="38" t="s">
        <v>127</v>
      </c>
      <c r="B20" s="37" t="s">
        <v>128</v>
      </c>
      <c r="C20" s="38"/>
      <c r="D20" s="33"/>
      <c r="E20" s="54"/>
      <c r="F20" s="22"/>
    </row>
    <row r="21" spans="1:6" s="12" customFormat="1" ht="30.2" customHeight="1" x14ac:dyDescent="0.15">
      <c r="A21" s="38" t="s">
        <v>129</v>
      </c>
      <c r="B21" s="37" t="s">
        <v>130</v>
      </c>
      <c r="C21" s="38"/>
      <c r="D21" s="33"/>
      <c r="E21" s="54"/>
      <c r="F21" s="22"/>
    </row>
    <row r="22" spans="1:6" s="12" customFormat="1" ht="30.2" customHeight="1" x14ac:dyDescent="0.15">
      <c r="A22" s="38" t="s">
        <v>22</v>
      </c>
      <c r="B22" s="37" t="s">
        <v>156</v>
      </c>
      <c r="C22" s="38" t="s">
        <v>151</v>
      </c>
      <c r="D22" s="33">
        <v>540</v>
      </c>
      <c r="E22" s="54"/>
      <c r="F22" s="22">
        <f>ROUND(D22*E22,0)</f>
        <v>0</v>
      </c>
    </row>
    <row r="23" spans="1:6" s="12" customFormat="1" ht="30.2" customHeight="1" x14ac:dyDescent="0.15">
      <c r="A23" s="38" t="s">
        <v>24</v>
      </c>
      <c r="B23" s="37" t="s">
        <v>131</v>
      </c>
      <c r="C23" s="38" t="s">
        <v>151</v>
      </c>
      <c r="D23" s="33">
        <v>540</v>
      </c>
      <c r="E23" s="54"/>
      <c r="F23" s="22">
        <f>ROUND(D23*E23,0)</f>
        <v>0</v>
      </c>
    </row>
    <row r="24" spans="1:6" s="48" customFormat="1" ht="33.75" customHeight="1" x14ac:dyDescent="0.15">
      <c r="A24" s="71" t="s">
        <v>32</v>
      </c>
      <c r="B24" s="71"/>
      <c r="C24" s="71"/>
      <c r="D24" s="72">
        <f>ROUND(SUM(F7:F23),0)</f>
        <v>0</v>
      </c>
      <c r="E24" s="77"/>
      <c r="F24" s="47" t="s">
        <v>19</v>
      </c>
    </row>
  </sheetData>
  <sheetProtection algorithmName="SHA-512" hashValue="+p/Qtc6iYPrrKr/WOyO88yj3HO/pbDBJ7U5ZPtLnFo0cHggQUP87CFKBUDb/EHyeAffJgfMHcv8xy4a88R7cxA==" saltValue="sTFLZApDzuHWsu7tZFs4Ow==" spinCount="100000" sheet="1" objects="1" scenarios="1"/>
  <protectedRanges>
    <protectedRange sqref="E7 E9:E12 E14:E16 E18:E19 E22:E23" name="区域1"/>
  </protectedRanges>
  <mergeCells count="5">
    <mergeCell ref="A1:F1"/>
    <mergeCell ref="B2:F2"/>
    <mergeCell ref="A3:F3"/>
    <mergeCell ref="A24:C24"/>
    <mergeCell ref="D24:E24"/>
  </mergeCells>
  <phoneticPr fontId="6" type="noConversion"/>
  <printOptions horizontalCentered="1"/>
  <pageMargins left="0.74803149606299213" right="0.74803149606299213" top="0.74803149606299213" bottom="0.56000000000000005" header="0.31496062992125984" footer="0.7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3C91-2718-4DF0-8AF7-A1400F2B2F6C}">
  <dimension ref="A1:F37"/>
  <sheetViews>
    <sheetView topLeftCell="A25" workbookViewId="0">
      <selection activeCell="E41" sqref="E41"/>
    </sheetView>
  </sheetViews>
  <sheetFormatPr defaultRowHeight="14.25" x14ac:dyDescent="0.15"/>
  <cols>
    <col min="1" max="1" width="9.125" style="6" customWidth="1"/>
    <col min="2" max="2" width="28.25" style="19" customWidth="1"/>
    <col min="3" max="3" width="8.625" style="19" customWidth="1"/>
    <col min="4" max="4" width="11.625" style="14" customWidth="1"/>
    <col min="5" max="6" width="11.625" style="5" customWidth="1"/>
    <col min="7" max="16384" width="9" style="19"/>
  </cols>
  <sheetData>
    <row r="1" spans="1:6" ht="33" customHeight="1" x14ac:dyDescent="0.15">
      <c r="A1" s="78" t="s">
        <v>0</v>
      </c>
      <c r="B1" s="78"/>
      <c r="C1" s="78"/>
      <c r="D1" s="75"/>
      <c r="E1" s="78"/>
      <c r="F1" s="78"/>
    </row>
    <row r="2" spans="1:6" ht="33" customHeight="1" x14ac:dyDescent="0.15">
      <c r="A2" s="6" t="s">
        <v>1</v>
      </c>
      <c r="B2" s="74" t="str">
        <f>'第100章（昌金路）'!B2:F2</f>
        <v>2020年昌平区昌金路(K8+000-K9+000、K9+200-K9+700)中修工程</v>
      </c>
      <c r="C2" s="74"/>
      <c r="D2" s="74"/>
      <c r="E2" s="74"/>
      <c r="F2" s="74"/>
    </row>
    <row r="3" spans="1:6" ht="30.2" customHeight="1" x14ac:dyDescent="0.15">
      <c r="A3" s="79" t="s">
        <v>33</v>
      </c>
      <c r="B3" s="79"/>
      <c r="C3" s="79"/>
      <c r="D3" s="76"/>
      <c r="E3" s="79"/>
      <c r="F3" s="79"/>
    </row>
    <row r="4" spans="1:6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6" ht="30.2" customHeight="1" x14ac:dyDescent="0.15">
      <c r="A5" s="53">
        <v>307</v>
      </c>
      <c r="B5" s="59" t="s">
        <v>149</v>
      </c>
      <c r="C5" s="53"/>
      <c r="D5" s="34"/>
      <c r="E5" s="55"/>
      <c r="F5" s="23"/>
    </row>
    <row r="6" spans="1:6" ht="30.2" customHeight="1" x14ac:dyDescent="0.15">
      <c r="A6" s="53" t="s">
        <v>148</v>
      </c>
      <c r="B6" s="59" t="s">
        <v>149</v>
      </c>
      <c r="C6" s="53"/>
      <c r="D6" s="34"/>
      <c r="E6" s="55"/>
      <c r="F6" s="23"/>
    </row>
    <row r="7" spans="1:6" ht="30.2" customHeight="1" x14ac:dyDescent="0.15">
      <c r="A7" s="53" t="s">
        <v>22</v>
      </c>
      <c r="B7" s="59" t="s">
        <v>150</v>
      </c>
      <c r="C7" s="53" t="s">
        <v>23</v>
      </c>
      <c r="D7" s="34">
        <v>3450</v>
      </c>
      <c r="E7" s="55"/>
      <c r="F7" s="23">
        <f>ROUND(D7*E7,0)</f>
        <v>0</v>
      </c>
    </row>
    <row r="8" spans="1:6" ht="30.2" customHeight="1" x14ac:dyDescent="0.15">
      <c r="A8" s="53">
        <v>308</v>
      </c>
      <c r="B8" s="59" t="s">
        <v>58</v>
      </c>
      <c r="C8" s="53" t="s">
        <v>21</v>
      </c>
      <c r="D8" s="34"/>
      <c r="E8" s="55"/>
      <c r="F8" s="23"/>
    </row>
    <row r="9" spans="1:6" ht="30.2" customHeight="1" x14ac:dyDescent="0.15">
      <c r="A9" s="53" t="s">
        <v>34</v>
      </c>
      <c r="B9" s="59" t="s">
        <v>35</v>
      </c>
      <c r="C9" s="53" t="s">
        <v>21</v>
      </c>
      <c r="D9" s="34"/>
      <c r="E9" s="55"/>
      <c r="F9" s="23"/>
    </row>
    <row r="10" spans="1:6" ht="30.2" customHeight="1" x14ac:dyDescent="0.15">
      <c r="A10" s="53" t="s">
        <v>22</v>
      </c>
      <c r="B10" s="59" t="s">
        <v>92</v>
      </c>
      <c r="C10" s="53" t="s">
        <v>23</v>
      </c>
      <c r="D10" s="34">
        <v>3450</v>
      </c>
      <c r="E10" s="55"/>
      <c r="F10" s="23">
        <f t="shared" ref="F10:F12" si="0">ROUND(D10*E10,0)</f>
        <v>0</v>
      </c>
    </row>
    <row r="11" spans="1:6" ht="30.2" customHeight="1" x14ac:dyDescent="0.15">
      <c r="A11" s="53" t="s">
        <v>36</v>
      </c>
      <c r="B11" s="59" t="s">
        <v>59</v>
      </c>
      <c r="C11" s="53" t="s">
        <v>21</v>
      </c>
      <c r="D11" s="34"/>
      <c r="E11" s="55"/>
      <c r="F11" s="23"/>
    </row>
    <row r="12" spans="1:6" ht="30.2" customHeight="1" x14ac:dyDescent="0.15">
      <c r="A12" s="53" t="s">
        <v>22</v>
      </c>
      <c r="B12" s="59" t="s">
        <v>132</v>
      </c>
      <c r="C12" s="53" t="s">
        <v>23</v>
      </c>
      <c r="D12" s="34">
        <v>17006</v>
      </c>
      <c r="E12" s="55"/>
      <c r="F12" s="23">
        <f t="shared" si="0"/>
        <v>0</v>
      </c>
    </row>
    <row r="13" spans="1:6" ht="30.2" customHeight="1" x14ac:dyDescent="0.15">
      <c r="A13" s="53">
        <v>309</v>
      </c>
      <c r="B13" s="59" t="s">
        <v>66</v>
      </c>
      <c r="C13" s="53" t="s">
        <v>21</v>
      </c>
      <c r="D13" s="34"/>
      <c r="E13" s="55"/>
      <c r="F13" s="23"/>
    </row>
    <row r="14" spans="1:6" ht="30.2" customHeight="1" x14ac:dyDescent="0.15">
      <c r="A14" s="53" t="s">
        <v>99</v>
      </c>
      <c r="B14" s="59" t="s">
        <v>100</v>
      </c>
      <c r="C14" s="53" t="s">
        <v>21</v>
      </c>
      <c r="D14" s="34"/>
      <c r="E14" s="55"/>
      <c r="F14" s="23"/>
    </row>
    <row r="15" spans="1:6" ht="30.2" customHeight="1" x14ac:dyDescent="0.15">
      <c r="A15" s="53" t="s">
        <v>22</v>
      </c>
      <c r="B15" s="59" t="s">
        <v>133</v>
      </c>
      <c r="C15" s="53" t="s">
        <v>23</v>
      </c>
      <c r="D15" s="34">
        <v>13556</v>
      </c>
      <c r="E15" s="55"/>
      <c r="F15" s="23">
        <f>ROUND(D15*E15,0)</f>
        <v>0</v>
      </c>
    </row>
    <row r="16" spans="1:6" ht="30.2" customHeight="1" x14ac:dyDescent="0.15">
      <c r="A16" s="53" t="s">
        <v>78</v>
      </c>
      <c r="B16" s="59" t="s">
        <v>79</v>
      </c>
      <c r="C16" s="53" t="s">
        <v>21</v>
      </c>
      <c r="D16" s="34"/>
      <c r="E16" s="55"/>
      <c r="F16" s="23"/>
    </row>
    <row r="17" spans="1:6" ht="30.2" customHeight="1" x14ac:dyDescent="0.15">
      <c r="A17" s="53" t="s">
        <v>22</v>
      </c>
      <c r="B17" s="59" t="s">
        <v>134</v>
      </c>
      <c r="C17" s="53" t="s">
        <v>23</v>
      </c>
      <c r="D17" s="34">
        <v>3450</v>
      </c>
      <c r="E17" s="55"/>
      <c r="F17" s="23">
        <f>ROUND(D17*E17,0)</f>
        <v>0</v>
      </c>
    </row>
    <row r="18" spans="1:6" ht="30.2" customHeight="1" x14ac:dyDescent="0.15">
      <c r="A18" s="53">
        <v>310</v>
      </c>
      <c r="B18" s="59" t="s">
        <v>67</v>
      </c>
      <c r="C18" s="53" t="s">
        <v>21</v>
      </c>
      <c r="D18" s="34"/>
      <c r="E18" s="55"/>
      <c r="F18" s="23"/>
    </row>
    <row r="19" spans="1:6" ht="36.75" customHeight="1" x14ac:dyDescent="0.15">
      <c r="A19" s="53" t="s">
        <v>37</v>
      </c>
      <c r="B19" s="59" t="s">
        <v>38</v>
      </c>
      <c r="C19" s="53" t="s">
        <v>21</v>
      </c>
      <c r="D19" s="34"/>
      <c r="E19" s="55"/>
      <c r="F19" s="23"/>
    </row>
    <row r="20" spans="1:6" ht="30.2" customHeight="1" x14ac:dyDescent="0.15">
      <c r="A20" s="53" t="s">
        <v>22</v>
      </c>
      <c r="B20" s="59" t="s">
        <v>82</v>
      </c>
      <c r="C20" s="53" t="s">
        <v>23</v>
      </c>
      <c r="D20" s="34">
        <v>3450</v>
      </c>
      <c r="E20" s="55"/>
      <c r="F20" s="23">
        <f>ROUND(D20*E20,0)</f>
        <v>0</v>
      </c>
    </row>
    <row r="21" spans="1:6" ht="33.75" customHeight="1" x14ac:dyDescent="0.15">
      <c r="A21" s="53">
        <v>313</v>
      </c>
      <c r="B21" s="59" t="s">
        <v>60</v>
      </c>
      <c r="C21" s="53" t="s">
        <v>21</v>
      </c>
      <c r="D21" s="34"/>
      <c r="E21" s="55"/>
      <c r="F21" s="23"/>
    </row>
    <row r="22" spans="1:6" ht="33.75" customHeight="1" x14ac:dyDescent="0.15">
      <c r="A22" s="53" t="s">
        <v>135</v>
      </c>
      <c r="B22" s="59" t="s">
        <v>136</v>
      </c>
      <c r="C22" s="67" t="s">
        <v>21</v>
      </c>
      <c r="D22" s="34"/>
      <c r="E22" s="55"/>
      <c r="F22" s="23"/>
    </row>
    <row r="23" spans="1:6" ht="33.75" customHeight="1" x14ac:dyDescent="0.15">
      <c r="A23" s="53" t="s">
        <v>22</v>
      </c>
      <c r="B23" s="59" t="s">
        <v>137</v>
      </c>
      <c r="C23" s="53" t="s">
        <v>23</v>
      </c>
      <c r="D23" s="34">
        <v>1050</v>
      </c>
      <c r="E23" s="55"/>
      <c r="F23" s="23">
        <f>ROUND(D23*E23,0)</f>
        <v>0</v>
      </c>
    </row>
    <row r="24" spans="1:6" ht="30.2" customHeight="1" x14ac:dyDescent="0.15">
      <c r="A24" s="53" t="s">
        <v>61</v>
      </c>
      <c r="B24" s="59" t="s">
        <v>62</v>
      </c>
      <c r="C24" s="53" t="s">
        <v>21</v>
      </c>
      <c r="D24" s="34"/>
      <c r="E24" s="55"/>
      <c r="F24" s="23"/>
    </row>
    <row r="25" spans="1:6" ht="36" customHeight="1" x14ac:dyDescent="0.15">
      <c r="A25" s="53" t="s">
        <v>22</v>
      </c>
      <c r="B25" s="59" t="s">
        <v>141</v>
      </c>
      <c r="C25" s="53" t="s">
        <v>31</v>
      </c>
      <c r="D25" s="34">
        <v>2000</v>
      </c>
      <c r="E25" s="55"/>
      <c r="F25" s="23">
        <f>ROUND(D25*E25,0)</f>
        <v>0</v>
      </c>
    </row>
    <row r="26" spans="1:6" ht="36" customHeight="1" x14ac:dyDescent="0.15">
      <c r="A26" s="53" t="s">
        <v>24</v>
      </c>
      <c r="B26" s="59" t="s">
        <v>142</v>
      </c>
      <c r="C26" s="53" t="s">
        <v>31</v>
      </c>
      <c r="D26" s="34">
        <v>600</v>
      </c>
      <c r="E26" s="55"/>
      <c r="F26" s="23">
        <f t="shared" ref="F26:F28" si="1">ROUND(D26*E26,0)</f>
        <v>0</v>
      </c>
    </row>
    <row r="27" spans="1:6" ht="36" customHeight="1" x14ac:dyDescent="0.15">
      <c r="A27" s="53" t="s">
        <v>25</v>
      </c>
      <c r="B27" s="59" t="s">
        <v>138</v>
      </c>
      <c r="C27" s="53" t="s">
        <v>31</v>
      </c>
      <c r="D27" s="34">
        <v>400</v>
      </c>
      <c r="E27" s="55"/>
      <c r="F27" s="23">
        <f t="shared" si="1"/>
        <v>0</v>
      </c>
    </row>
    <row r="28" spans="1:6" ht="36" customHeight="1" x14ac:dyDescent="0.15">
      <c r="A28" s="53" t="s">
        <v>139</v>
      </c>
      <c r="B28" s="59" t="s">
        <v>140</v>
      </c>
      <c r="C28" s="53" t="s">
        <v>23</v>
      </c>
      <c r="D28" s="34">
        <v>1000</v>
      </c>
      <c r="E28" s="55"/>
      <c r="F28" s="23">
        <f t="shared" si="1"/>
        <v>0</v>
      </c>
    </row>
    <row r="29" spans="1:6" ht="36" customHeight="1" x14ac:dyDescent="0.15">
      <c r="A29" s="53" t="s">
        <v>143</v>
      </c>
      <c r="B29" s="59" t="s">
        <v>144</v>
      </c>
      <c r="C29" s="53"/>
      <c r="D29" s="34"/>
      <c r="E29" s="55"/>
      <c r="F29" s="23"/>
    </row>
    <row r="30" spans="1:6" ht="36" customHeight="1" x14ac:dyDescent="0.15">
      <c r="A30" s="53" t="s">
        <v>22</v>
      </c>
      <c r="B30" s="59" t="s">
        <v>157</v>
      </c>
      <c r="C30" s="53" t="s">
        <v>151</v>
      </c>
      <c r="D30" s="34">
        <v>40.799999999999997</v>
      </c>
      <c r="E30" s="55"/>
      <c r="F30" s="23">
        <f t="shared" ref="F30:F32" si="2">ROUND(D30*E30,0)</f>
        <v>0</v>
      </c>
    </row>
    <row r="31" spans="1:6" ht="36" customHeight="1" x14ac:dyDescent="0.15">
      <c r="A31" s="53" t="s">
        <v>24</v>
      </c>
      <c r="B31" s="59" t="s">
        <v>145</v>
      </c>
      <c r="C31" s="53" t="s">
        <v>28</v>
      </c>
      <c r="D31" s="34">
        <v>120</v>
      </c>
      <c r="E31" s="55"/>
      <c r="F31" s="23">
        <f t="shared" si="2"/>
        <v>0</v>
      </c>
    </row>
    <row r="32" spans="1:6" ht="36" customHeight="1" x14ac:dyDescent="0.15">
      <c r="A32" s="53" t="s">
        <v>25</v>
      </c>
      <c r="B32" s="59" t="s">
        <v>146</v>
      </c>
      <c r="C32" s="53" t="s">
        <v>23</v>
      </c>
      <c r="D32" s="34">
        <v>120</v>
      </c>
      <c r="E32" s="55"/>
      <c r="F32" s="23">
        <f t="shared" si="2"/>
        <v>0</v>
      </c>
    </row>
    <row r="33" spans="1:6" ht="36" customHeight="1" x14ac:dyDescent="0.15">
      <c r="A33" s="53">
        <v>314</v>
      </c>
      <c r="B33" s="59" t="s">
        <v>83</v>
      </c>
      <c r="C33" s="53" t="s">
        <v>21</v>
      </c>
      <c r="D33" s="52"/>
      <c r="E33" s="55"/>
      <c r="F33" s="23"/>
    </row>
    <row r="34" spans="1:6" ht="36" customHeight="1" x14ac:dyDescent="0.15">
      <c r="A34" s="53" t="s">
        <v>84</v>
      </c>
      <c r="B34" s="59" t="s">
        <v>87</v>
      </c>
      <c r="C34" s="53" t="s">
        <v>21</v>
      </c>
      <c r="D34" s="52"/>
      <c r="E34" s="55"/>
      <c r="F34" s="23"/>
    </row>
    <row r="35" spans="1:6" ht="36" customHeight="1" x14ac:dyDescent="0.15">
      <c r="A35" s="53" t="s">
        <v>22</v>
      </c>
      <c r="B35" s="59" t="s">
        <v>147</v>
      </c>
      <c r="C35" s="53" t="s">
        <v>104</v>
      </c>
      <c r="D35" s="52">
        <v>1</v>
      </c>
      <c r="E35" s="55"/>
      <c r="F35" s="23">
        <f>ROUND(D35*E35,0)</f>
        <v>0</v>
      </c>
    </row>
    <row r="36" spans="1:6" ht="36" customHeight="1" x14ac:dyDescent="0.15">
      <c r="A36" s="53" t="s">
        <v>24</v>
      </c>
      <c r="B36" s="59" t="s">
        <v>102</v>
      </c>
      <c r="C36" s="53" t="s">
        <v>104</v>
      </c>
      <c r="D36" s="52">
        <v>6</v>
      </c>
      <c r="E36" s="55"/>
      <c r="F36" s="23">
        <f>ROUND(D36*E36,0)</f>
        <v>0</v>
      </c>
    </row>
    <row r="37" spans="1:6" s="45" customFormat="1" ht="33.75" customHeight="1" x14ac:dyDescent="0.15">
      <c r="A37" s="80" t="s">
        <v>39</v>
      </c>
      <c r="B37" s="80"/>
      <c r="C37" s="80"/>
      <c r="D37" s="72">
        <f>ROUND(SUM(F5:F36),0)</f>
        <v>0</v>
      </c>
      <c r="E37" s="72"/>
      <c r="F37" s="46" t="s">
        <v>19</v>
      </c>
    </row>
  </sheetData>
  <sheetProtection algorithmName="SHA-512" hashValue="OKRW+jz8cmcrBQ/4gUURYs00C/VUgq56MHFsFDfJIOC1Lf63ZA1b4qGsXCoTSc89vvWm3tgqv66AJuY9hJIYdQ==" saltValue="LqqpJ1lWyj5ZGe56/ncCyw==" spinCount="100000" sheet="1" objects="1" scenarios="1"/>
  <protectedRanges>
    <protectedRange sqref="E7 E10 E12 E15 E17 E20 E23 E25:E28 E30:E32 E35:E36" name="区域1"/>
  </protectedRanges>
  <mergeCells count="5">
    <mergeCell ref="A1:F1"/>
    <mergeCell ref="B2:F2"/>
    <mergeCell ref="A3:F3"/>
    <mergeCell ref="A37:C37"/>
    <mergeCell ref="D37:E37"/>
  </mergeCells>
  <phoneticPr fontId="6" type="noConversion"/>
  <printOptions horizontalCentered="1"/>
  <pageMargins left="0.74803149606299213" right="0.74803149606299213" top="0.74803149606299213" bottom="0.69" header="0.31496062992125984" footer="0.63"/>
  <pageSetup paperSize="9" orientation="portrait" r:id="rId1"/>
  <headerFooter>
    <oddFooter xml:space="preserve">&amp;L&amp;"宋体,加粗"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70F8-7B3C-4608-8AFC-1053ED10E48E}">
  <dimension ref="A1:H8"/>
  <sheetViews>
    <sheetView workbookViewId="0">
      <selection activeCell="E19" sqref="E19"/>
    </sheetView>
  </sheetViews>
  <sheetFormatPr defaultRowHeight="14.25" x14ac:dyDescent="0.15"/>
  <cols>
    <col min="1" max="1" width="9.125" style="6" customWidth="1"/>
    <col min="2" max="2" width="28" style="19" customWidth="1"/>
    <col min="3" max="3" width="8.625" style="19" customWidth="1"/>
    <col min="4" max="4" width="11.625" style="14" customWidth="1"/>
    <col min="5" max="6" width="11.625" style="5" customWidth="1"/>
    <col min="7" max="7" width="9" style="19"/>
    <col min="8" max="8" width="14.625" style="19" customWidth="1"/>
    <col min="9" max="9" width="13.875" style="19" bestFit="1" customWidth="1"/>
    <col min="10" max="16384" width="9" style="19"/>
  </cols>
  <sheetData>
    <row r="1" spans="1:8" ht="33" customHeight="1" x14ac:dyDescent="0.15">
      <c r="A1" s="78" t="s">
        <v>0</v>
      </c>
      <c r="B1" s="78"/>
      <c r="C1" s="78"/>
      <c r="D1" s="75"/>
      <c r="E1" s="78"/>
      <c r="F1" s="78"/>
    </row>
    <row r="2" spans="1:8" ht="33" customHeight="1" x14ac:dyDescent="0.15">
      <c r="A2" s="6" t="s">
        <v>1</v>
      </c>
      <c r="B2" s="74" t="str">
        <f>'第100章（昌金路）'!B2:F2</f>
        <v>2020年昌平区昌金路(K8+000-K9+000、K9+200-K9+700)中修工程</v>
      </c>
      <c r="C2" s="74"/>
      <c r="D2" s="74"/>
      <c r="E2" s="74"/>
      <c r="F2" s="74"/>
    </row>
    <row r="3" spans="1:8" ht="30.2" customHeight="1" x14ac:dyDescent="0.15">
      <c r="A3" s="79" t="s">
        <v>63</v>
      </c>
      <c r="B3" s="79"/>
      <c r="C3" s="79"/>
      <c r="D3" s="76"/>
      <c r="E3" s="79"/>
      <c r="F3" s="79"/>
    </row>
    <row r="4" spans="1:8" ht="30.2" customHeight="1" x14ac:dyDescent="0.15">
      <c r="A4" s="7" t="s">
        <v>3</v>
      </c>
      <c r="B4" s="8" t="s">
        <v>4</v>
      </c>
      <c r="C4" s="8" t="s">
        <v>5</v>
      </c>
      <c r="D4" s="11" t="s">
        <v>6</v>
      </c>
      <c r="E4" s="9" t="s">
        <v>7</v>
      </c>
      <c r="F4" s="9" t="s">
        <v>8</v>
      </c>
    </row>
    <row r="5" spans="1:8" ht="36" customHeight="1" x14ac:dyDescent="0.15">
      <c r="A5" s="41">
        <v>605</v>
      </c>
      <c r="B5" s="40" t="s">
        <v>70</v>
      </c>
      <c r="C5" s="41" t="s">
        <v>21</v>
      </c>
      <c r="D5" s="43"/>
      <c r="E5" s="56"/>
      <c r="F5" s="23"/>
      <c r="H5" s="21"/>
    </row>
    <row r="6" spans="1:8" ht="34.5" customHeight="1" x14ac:dyDescent="0.15">
      <c r="A6" s="41" t="s">
        <v>71</v>
      </c>
      <c r="B6" s="40" t="s">
        <v>72</v>
      </c>
      <c r="C6" s="41" t="s">
        <v>21</v>
      </c>
      <c r="D6" s="43"/>
      <c r="E6" s="56"/>
      <c r="F6" s="23"/>
      <c r="H6" s="21"/>
    </row>
    <row r="7" spans="1:8" ht="30.2" customHeight="1" x14ac:dyDescent="0.15">
      <c r="A7" s="41" t="s">
        <v>22</v>
      </c>
      <c r="B7" s="40" t="s">
        <v>80</v>
      </c>
      <c r="C7" s="41" t="s">
        <v>23</v>
      </c>
      <c r="D7" s="35">
        <v>813</v>
      </c>
      <c r="E7" s="56"/>
      <c r="F7" s="23">
        <f>ROUND(D7*E7,0)</f>
        <v>0</v>
      </c>
      <c r="H7" s="21"/>
    </row>
    <row r="8" spans="1:8" s="45" customFormat="1" ht="33.75" customHeight="1" x14ac:dyDescent="0.15">
      <c r="A8" s="80" t="s">
        <v>73</v>
      </c>
      <c r="B8" s="80"/>
      <c r="C8" s="80"/>
      <c r="D8" s="72">
        <f>ROUND(SUM(F5:F7),0)</f>
        <v>0</v>
      </c>
      <c r="E8" s="72"/>
      <c r="F8" s="44" t="s">
        <v>19</v>
      </c>
    </row>
  </sheetData>
  <sheetProtection algorithmName="SHA-512" hashValue="myshO1T46+WnnF8lRJjuuwm2P93Vp2MFqB8D9UDm7pH5hl/iRkBp78Mrm6bg1kgWO1T4ouxkhh5+FXQSJhw/QQ==" saltValue="Qc+7goRM2TF1SSrDusnj1Q==" spinCount="100000" sheet="1" objects="1" scenarios="1"/>
  <protectedRanges>
    <protectedRange sqref="E7" name="区域1"/>
  </protectedRanges>
  <mergeCells count="5">
    <mergeCell ref="A1:F1"/>
    <mergeCell ref="B2:F2"/>
    <mergeCell ref="A3:F3"/>
    <mergeCell ref="A8:C8"/>
    <mergeCell ref="D8:E8"/>
  </mergeCells>
  <phoneticPr fontId="6" type="noConversion"/>
  <printOptions horizontalCentered="1"/>
  <pageMargins left="0.74803149606299213" right="0.74803149606299213" top="0.74803149606299213" bottom="0.84" header="0.31496062992125984" footer="0.7086614173228347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F8A1-DAE2-4C88-9161-56078901213C}">
  <dimension ref="A1:N15"/>
  <sheetViews>
    <sheetView workbookViewId="0">
      <selection activeCell="E8" sqref="E8"/>
    </sheetView>
  </sheetViews>
  <sheetFormatPr defaultRowHeight="14.25" x14ac:dyDescent="0.15"/>
  <cols>
    <col min="1" max="1" width="9.125" customWidth="1"/>
    <col min="2" max="2" width="27.875" customWidth="1"/>
    <col min="3" max="3" width="8.625" customWidth="1"/>
    <col min="4" max="4" width="9.625" customWidth="1"/>
    <col min="5" max="6" width="12.75" customWidth="1"/>
  </cols>
  <sheetData>
    <row r="1" spans="1:14" ht="33" customHeight="1" x14ac:dyDescent="0.15">
      <c r="A1" s="69" t="s">
        <v>0</v>
      </c>
      <c r="B1" s="69"/>
      <c r="C1" s="69"/>
      <c r="D1" s="69"/>
      <c r="E1" s="69"/>
      <c r="F1" s="69"/>
    </row>
    <row r="2" spans="1:14" ht="33" customHeight="1" x14ac:dyDescent="0.15">
      <c r="A2" t="s">
        <v>1</v>
      </c>
      <c r="B2" s="73" t="s">
        <v>114</v>
      </c>
      <c r="C2" s="74"/>
      <c r="D2" s="74"/>
      <c r="E2" s="74"/>
      <c r="F2" s="74"/>
    </row>
    <row r="3" spans="1:14" s="18" customFormat="1" ht="30.2" customHeight="1" x14ac:dyDescent="0.15">
      <c r="A3" s="70" t="s">
        <v>2</v>
      </c>
      <c r="B3" s="70"/>
      <c r="C3" s="70"/>
      <c r="D3" s="70"/>
      <c r="E3" s="70"/>
      <c r="F3" s="70"/>
    </row>
    <row r="4" spans="1:14" ht="30.2" customHeight="1" x14ac:dyDescent="0.1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14" s="19" customFormat="1" ht="30.2" customHeight="1" x14ac:dyDescent="0.15">
      <c r="A5" s="36">
        <v>102</v>
      </c>
      <c r="B5" s="27" t="s">
        <v>52</v>
      </c>
      <c r="C5" s="26" t="s">
        <v>21</v>
      </c>
      <c r="D5" s="28" t="s">
        <v>21</v>
      </c>
      <c r="E5" s="60"/>
      <c r="F5" s="23"/>
    </row>
    <row r="6" spans="1:14" s="19" customFormat="1" ht="30.2" customHeight="1" x14ac:dyDescent="0.15">
      <c r="A6" s="26" t="s">
        <v>9</v>
      </c>
      <c r="B6" s="27" t="s">
        <v>53</v>
      </c>
      <c r="C6" s="26" t="s">
        <v>10</v>
      </c>
      <c r="D6" s="26">
        <v>1</v>
      </c>
      <c r="E6" s="57"/>
      <c r="F6" s="23">
        <f>ROUND(D6*E6,0)</f>
        <v>0</v>
      </c>
    </row>
    <row r="7" spans="1:14" s="19" customFormat="1" ht="30.2" customHeight="1" x14ac:dyDescent="0.15">
      <c r="A7" s="26" t="s">
        <v>11</v>
      </c>
      <c r="B7" s="27" t="s">
        <v>12</v>
      </c>
      <c r="C7" s="26" t="s">
        <v>10</v>
      </c>
      <c r="D7" s="26">
        <v>1</v>
      </c>
      <c r="E7" s="57"/>
      <c r="F7" s="23">
        <f>ROUND(D7*E7,0)</f>
        <v>0</v>
      </c>
    </row>
    <row r="8" spans="1:14" s="19" customFormat="1" ht="30.2" customHeight="1" x14ac:dyDescent="0.15">
      <c r="A8" s="26" t="s">
        <v>13</v>
      </c>
      <c r="B8" s="27" t="s">
        <v>14</v>
      </c>
      <c r="C8" s="26" t="s">
        <v>10</v>
      </c>
      <c r="D8" s="26">
        <v>1</v>
      </c>
      <c r="E8" s="58">
        <v>81187</v>
      </c>
      <c r="F8" s="23">
        <f>ROUND(D8*E8,0)</f>
        <v>81187</v>
      </c>
    </row>
    <row r="9" spans="1:14" s="19" customFormat="1" ht="30.2" customHeight="1" x14ac:dyDescent="0.15">
      <c r="A9" s="36">
        <v>103</v>
      </c>
      <c r="B9" s="27" t="s">
        <v>54</v>
      </c>
      <c r="C9" s="26" t="s">
        <v>21</v>
      </c>
      <c r="D9" s="29"/>
      <c r="E9" s="57"/>
      <c r="F9" s="23"/>
    </row>
    <row r="10" spans="1:14" s="19" customFormat="1" ht="66" customHeight="1" x14ac:dyDescent="0.15">
      <c r="A10" s="26" t="s">
        <v>15</v>
      </c>
      <c r="B10" s="27" t="s">
        <v>64</v>
      </c>
      <c r="C10" s="26" t="s">
        <v>10</v>
      </c>
      <c r="D10" s="26">
        <v>1</v>
      </c>
      <c r="E10" s="57"/>
      <c r="F10" s="23">
        <f>ROUND(D10*E10,0)</f>
        <v>0</v>
      </c>
    </row>
    <row r="11" spans="1:14" s="19" customFormat="1" ht="31.5" customHeight="1" x14ac:dyDescent="0.15">
      <c r="A11" s="36">
        <v>104</v>
      </c>
      <c r="B11" s="27" t="s">
        <v>17</v>
      </c>
      <c r="C11" s="26" t="s">
        <v>21</v>
      </c>
      <c r="D11" s="29"/>
      <c r="E11" s="57"/>
      <c r="F11" s="23"/>
    </row>
    <row r="12" spans="1:14" s="19" customFormat="1" ht="31.5" customHeight="1" x14ac:dyDescent="0.15">
      <c r="A12" s="26" t="s">
        <v>16</v>
      </c>
      <c r="B12" s="27" t="s">
        <v>17</v>
      </c>
      <c r="C12" s="26" t="s">
        <v>10</v>
      </c>
      <c r="D12" s="26">
        <v>1</v>
      </c>
      <c r="E12" s="57"/>
      <c r="F12" s="23">
        <f>ROUND(D12*E12,0)</f>
        <v>0</v>
      </c>
    </row>
    <row r="13" spans="1:14" s="48" customFormat="1" ht="40.5" customHeight="1" x14ac:dyDescent="0.15">
      <c r="A13" s="71" t="s">
        <v>18</v>
      </c>
      <c r="B13" s="71"/>
      <c r="C13" s="71"/>
      <c r="D13" s="72">
        <f>ROUND(SUM(F6:F12),0)</f>
        <v>81187</v>
      </c>
      <c r="E13" s="72"/>
      <c r="F13" s="49" t="s">
        <v>19</v>
      </c>
      <c r="G13" s="50"/>
      <c r="H13" s="50"/>
      <c r="I13" s="50"/>
      <c r="J13" s="50"/>
      <c r="K13" s="50"/>
      <c r="L13" s="50"/>
      <c r="M13" s="50"/>
      <c r="N13" s="50"/>
    </row>
    <row r="14" spans="1:14" ht="32.25" customHeight="1" x14ac:dyDescent="0.15"/>
    <row r="15" spans="1:14" ht="25.5" customHeight="1" x14ac:dyDescent="0.15">
      <c r="A15" s="20"/>
    </row>
  </sheetData>
  <sheetProtection algorithmName="SHA-512" hashValue="bI0x6Tx4WqG7iI+9+hPMQ7Lw6J9e9/SeRFGRMzZD1TWMF766OToN87qGHonA1FNrsuDm6pfMAoGJqmyT8RjVtg==" saltValue="gP9TjQLQcTP5Q9Pys1NrBQ==" spinCount="100000" sheet="1" objects="1" scenarios="1"/>
  <protectedRanges>
    <protectedRange sqref="E6:E7 E10 E12" name="区域1"/>
  </protectedRanges>
  <mergeCells count="5">
    <mergeCell ref="A1:F1"/>
    <mergeCell ref="B2:F2"/>
    <mergeCell ref="A3:F3"/>
    <mergeCell ref="A13:C13"/>
    <mergeCell ref="D13:E13"/>
  </mergeCells>
  <phoneticPr fontId="6" type="noConversion"/>
  <printOptions horizontalCentered="1"/>
  <pageMargins left="0.74803149606299213" right="0.74803149606299213" top="0.74803149606299213" bottom="0.98425196850393704" header="0.31496062992125984" footer="3.385826771653543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9</vt:i4>
      </vt:variant>
    </vt:vector>
  </HeadingPairs>
  <TitlesOfParts>
    <vt:vector size="22" baseType="lpstr">
      <vt:lpstr>第100章（怀长路）</vt:lpstr>
      <vt:lpstr>第200章（怀长路）</vt:lpstr>
      <vt:lpstr>第300章 （怀长路）</vt:lpstr>
      <vt:lpstr>第600章（怀长路）</vt:lpstr>
      <vt:lpstr>第100章（昌金路）</vt:lpstr>
      <vt:lpstr>第200章（昌金路） </vt:lpstr>
      <vt:lpstr>第300章 （昌金路）</vt:lpstr>
      <vt:lpstr>第600章（昌金路）</vt:lpstr>
      <vt:lpstr>第100章（南雁路）</vt:lpstr>
      <vt:lpstr>第200章（南雁路）</vt:lpstr>
      <vt:lpstr>第300章 （南雁路）</vt:lpstr>
      <vt:lpstr>第600章（南雁路）</vt:lpstr>
      <vt:lpstr>汇总表</vt:lpstr>
      <vt:lpstr>'第200章（昌金路） '!Print_Titles</vt:lpstr>
      <vt:lpstr>'第200章（怀长路）'!Print_Titles</vt:lpstr>
      <vt:lpstr>'第200章（南雁路）'!Print_Titles</vt:lpstr>
      <vt:lpstr>'第300章 （昌金路）'!Print_Titles</vt:lpstr>
      <vt:lpstr>'第300章 （怀长路）'!Print_Titles</vt:lpstr>
      <vt:lpstr>'第300章 （南雁路）'!Print_Titles</vt:lpstr>
      <vt:lpstr>'第600章（昌金路）'!Print_Titles</vt:lpstr>
      <vt:lpstr>'第600章（怀长路）'!Print_Titles</vt:lpstr>
      <vt:lpstr>'第600章（南雁路）'!Print_Titles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revision>1</cp:revision>
  <cp:lastPrinted>2020-07-26T07:49:00Z</cp:lastPrinted>
  <dcterms:created xsi:type="dcterms:W3CDTF">2008-04-07T07:00:19Z</dcterms:created>
  <dcterms:modified xsi:type="dcterms:W3CDTF">2020-08-05T03:09:34Z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