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X:\招标代理部\项目管理中心\2020年京平高速公路路面病害处治及预防性养护工程、2020年五环路专项工程—路况提升工程\清单、规范及控制价\京平高速\"/>
    </mc:Choice>
  </mc:AlternateContent>
  <xr:revisionPtr revIDLastSave="0" documentId="13_ncr:1_{A135D18B-FFE3-48A8-A7B2-7D8D94272A4C}" xr6:coauthVersionLast="45" xr6:coauthVersionMax="45" xr10:uidLastSave="{00000000-0000-0000-0000-000000000000}"/>
  <bookViews>
    <workbookView xWindow="-120" yWindow="-120" windowWidth="20730" windowHeight="11160" tabRatio="610" activeTab="4" xr2:uid="{00000000-000D-0000-FFFF-FFFF00000000}"/>
  </bookViews>
  <sheets>
    <sheet name="第100章" sheetId="12" r:id="rId1"/>
    <sheet name="第200章" sheetId="11" r:id="rId2"/>
    <sheet name="第300章 " sheetId="14" r:id="rId3"/>
    <sheet name="第600章" sheetId="16" r:id="rId4"/>
    <sheet name="汇总表" sheetId="3" r:id="rId5"/>
  </sheets>
  <definedNames>
    <definedName name="_xlnm.Print_Titles" localSheetId="1">第200章!$1:$4</definedName>
    <definedName name="_xlnm.Print_Titles" localSheetId="2">'第300章 '!$1:$4</definedName>
    <definedName name="_xlnm.Print_Titles" localSheetId="3">第600章!$1:$4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3" l="1"/>
  <c r="F7" i="16" l="1"/>
  <c r="D8" i="16" s="1"/>
  <c r="F15" i="14" l="1"/>
  <c r="F18" i="14"/>
  <c r="F21" i="14"/>
  <c r="F24" i="14"/>
  <c r="F26" i="14"/>
  <c r="F10" i="14"/>
  <c r="F13" i="14"/>
  <c r="F8" i="11"/>
  <c r="F9" i="11"/>
  <c r="F10" i="11"/>
  <c r="F12" i="11"/>
  <c r="F7" i="14" l="1"/>
  <c r="D27" i="14" s="1"/>
  <c r="F7" i="11"/>
  <c r="F12" i="12"/>
  <c r="F10" i="12"/>
  <c r="F7" i="12"/>
  <c r="F8" i="12"/>
  <c r="F6" i="12"/>
  <c r="D13" i="12" l="1"/>
  <c r="D13" i="11"/>
  <c r="D9" i="3" l="1"/>
  <c r="D6" i="3"/>
  <c r="D5" i="3"/>
  <c r="D4" i="3"/>
  <c r="B2" i="16" l="1"/>
  <c r="B2" i="11"/>
  <c r="B2" i="14"/>
  <c r="A2" i="3"/>
  <c r="B2" i="3"/>
  <c r="D11" i="3" l="1"/>
  <c r="D14" i="3" l="1"/>
  <c r="D15" i="3" l="1"/>
  <c r="D16" i="3" s="1"/>
</calcChain>
</file>

<file path=xl/sharedStrings.xml><?xml version="1.0" encoding="utf-8"?>
<sst xmlns="http://schemas.openxmlformats.org/spreadsheetml/2006/main" count="208" uniqueCount="108">
  <si>
    <t>工程量清单</t>
  </si>
  <si>
    <t>工程名称：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</si>
  <si>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</si>
  <si>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</si>
  <si>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</si>
  <si>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</si>
  <si>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</si>
  <si>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</si>
  <si>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</si>
  <si>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</si>
  <si>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</si>
  <si>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</si>
  <si>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</si>
  <si>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</si>
  <si>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</si>
  <si>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103-1</t>
  </si>
  <si>
    <t>104-1</t>
  </si>
  <si>
    <t>承包人驻地建设</t>
  </si>
  <si>
    <t>清单  第100章 合计   人民币</t>
  </si>
  <si>
    <t>元</t>
  </si>
  <si>
    <t/>
  </si>
  <si>
    <t>清单  第200章 合计   人民币</t>
  </si>
  <si>
    <t>清单     第300章  路面</t>
  </si>
  <si>
    <t>清单  第300章 合计   人民币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</si>
  <si>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</si>
  <si>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</si>
  <si>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</si>
  <si>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</si>
  <si>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</si>
  <si>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</si>
  <si>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</si>
  <si>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</si>
  <si>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</si>
  <si>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</si>
  <si>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清单合计减去材料、工程设备、专业工程暂估价、安全生产费合计(8-9-10=11)（评标价）</t>
    <phoneticPr fontId="6" type="noConversion"/>
  </si>
  <si>
    <t>工程管理</t>
  </si>
  <si>
    <t>竣工文件</t>
  </si>
  <si>
    <t>临时工程与设施</t>
  </si>
  <si>
    <r>
      <t>清单     第6</t>
    </r>
    <r>
      <rPr>
        <b/>
        <sz val="16"/>
        <rFont val="宋体"/>
        <family val="3"/>
        <charset val="134"/>
      </rPr>
      <t>00章  安全设施及预埋管线</t>
    </r>
    <phoneticPr fontId="10" type="noConversion"/>
  </si>
  <si>
    <r>
      <t>清单  第</t>
    </r>
    <r>
      <rPr>
        <b/>
        <sz val="11.5"/>
        <rFont val="宋体"/>
        <family val="3"/>
        <charset val="134"/>
      </rPr>
      <t>600章 合计   人民币</t>
    </r>
    <phoneticPr fontId="10" type="noConversion"/>
  </si>
  <si>
    <t>已包含在清单合计中材料、工程设备、专业工程暂估价合计</t>
    <phoneticPr fontId="6" type="noConversion"/>
  </si>
  <si>
    <t xml:space="preserve"> 已包含在清单合计中的安全生产费</t>
    <phoneticPr fontId="6" type="noConversion"/>
  </si>
  <si>
    <t>投标报价（即 8+12=13）</t>
    <phoneticPr fontId="6" type="noConversion"/>
  </si>
  <si>
    <t>投标报价汇总表</t>
    <phoneticPr fontId="6" type="noConversion"/>
  </si>
  <si>
    <t>临时道路修建、养护与拆除（包括原道路的养护费、设施保护、交通导改及相关部门等配合协调费 ）</t>
  </si>
  <si>
    <t>按上项（11）金额的5%作为不可预见因素的暂列金额</t>
    <phoneticPr fontId="6" type="noConversion"/>
  </si>
  <si>
    <t>绿化及环境保护设施</t>
    <phoneticPr fontId="6" type="noConversion"/>
  </si>
  <si>
    <t>第100章～第700章清单合计</t>
    <phoneticPr fontId="6" type="noConversion"/>
  </si>
  <si>
    <t>清单     第200章  路基</t>
    <phoneticPr fontId="6" type="noConversion"/>
  </si>
  <si>
    <t>2020年京平高速公路路面病害处治及预防性养护工程 第三标段</t>
    <phoneticPr fontId="6" type="noConversion"/>
  </si>
  <si>
    <t>202</t>
  </si>
  <si>
    <t>场地清理</t>
  </si>
  <si>
    <t>202-5</t>
  </si>
  <si>
    <t>铣刨旧路面</t>
  </si>
  <si>
    <t>-a</t>
  </si>
  <si>
    <t>铣刨旧路面层  4cm</t>
  </si>
  <si>
    <t>m2</t>
  </si>
  <si>
    <t>-b</t>
  </si>
  <si>
    <t>铣刨旧路面层  10cm</t>
  </si>
  <si>
    <t>-c</t>
  </si>
  <si>
    <t>铣刨旧路面层  18cm</t>
  </si>
  <si>
    <t>-d</t>
  </si>
  <si>
    <t>铣刨旧路基层  36cm</t>
  </si>
  <si>
    <t>202-6</t>
  </si>
  <si>
    <t>回收沥青混合料旧料</t>
  </si>
  <si>
    <t>使用8年以上</t>
  </si>
  <si>
    <t>t</t>
  </si>
  <si>
    <t>605</t>
  </si>
  <si>
    <t>道路交通标线</t>
  </si>
  <si>
    <t>605-1</t>
  </si>
  <si>
    <t>热熔型涂料路面标线</t>
  </si>
  <si>
    <t>热熔标线</t>
  </si>
  <si>
    <t>304</t>
  </si>
  <si>
    <t>水泥稳定土底基层、基层</t>
  </si>
  <si>
    <t>304-4</t>
  </si>
  <si>
    <t>水泥稳定碎石基层</t>
  </si>
  <si>
    <t>水稳碎石 36cm</t>
  </si>
  <si>
    <t>306</t>
  </si>
  <si>
    <t>级配碎（砾）石底基层、基层</t>
  </si>
  <si>
    <t>306-1</t>
  </si>
  <si>
    <t>级配碎石底基层</t>
  </si>
  <si>
    <t>厚 20cm</t>
  </si>
  <si>
    <t>308</t>
  </si>
  <si>
    <t>透层和黏层</t>
  </si>
  <si>
    <t>308-1</t>
  </si>
  <si>
    <t>透层</t>
  </si>
  <si>
    <t>乳化沥青透层</t>
  </si>
  <si>
    <t>308-2</t>
  </si>
  <si>
    <t>黏层</t>
  </si>
  <si>
    <t>改性乳化沥青粘层</t>
  </si>
  <si>
    <t>309</t>
  </si>
  <si>
    <t>热拌沥青混合料面层</t>
  </si>
  <si>
    <t>309-3</t>
  </si>
  <si>
    <t>粗粒式沥青混凝土</t>
  </si>
  <si>
    <t>AC-25  8cm</t>
  </si>
  <si>
    <t>310</t>
  </si>
  <si>
    <t>沥青表面处置与封层</t>
  </si>
  <si>
    <t>310-2</t>
  </si>
  <si>
    <t>封层</t>
  </si>
  <si>
    <t>改性乳化沥青封层</t>
  </si>
  <si>
    <t>311</t>
  </si>
  <si>
    <t>311-2</t>
  </si>
  <si>
    <t>SBS改性AC-20  6cm</t>
  </si>
  <si>
    <t>311-3</t>
  </si>
  <si>
    <t>SMA路面</t>
  </si>
  <si>
    <t>SBS改性SMA-13  4cm</t>
  </si>
  <si>
    <t>中粒式改性沥青混合料路面</t>
    <phoneticPr fontId="6" type="noConversion"/>
  </si>
  <si>
    <t>改性沥青及改性沥青混合料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</si>
</sst>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0.000"/>
    <numFmt numFmtId="178" formatCode="0.00_ "/>
    <numFmt numFmtId="179" formatCode="#0.00"/>
    <numFmt numFmtId="180" formatCode="#0"/>
  </numFmts>
  <fonts count="27" x14ac:knownFonts="1">
    <font>
      <sz val="12"/>
      <name val="宋体"/>
      <charset val="134"/>
    </font>
    <font>
      <b/>
      <sz val="16"/>
      <name val="宋体"/>
      <family val="3"/>
      <charset val="134"/>
    </font>
    <font>
      <b/>
      <sz val="11.5"/>
      <name val="宋体"/>
      <family val="3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1.5"/>
      <name val="宋体"/>
      <family val="3"/>
      <charset val="134"/>
    </font>
    <font>
      <sz val="11.5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b/>
      <sz val="11.5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indexed="10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sz val="11.5"/>
      <name val="宋体"/>
      <family val="3"/>
      <charset val="134"/>
      <scheme val="minor"/>
    </font>
    <font>
      <sz val="11.5"/>
      <color indexed="8"/>
      <name val="宋体"/>
      <family val="3"/>
      <charset val="134"/>
      <scheme val="major"/>
    </font>
    <font>
      <b/>
      <sz val="11.5"/>
      <name val="宋体"/>
      <family val="3"/>
      <charset val="134"/>
      <scheme val="minor"/>
    </font>
    <font>
      <sz val="11.5"/>
      <color indexed="8"/>
      <name val="宋体"/>
      <family val="3"/>
      <charset val="134"/>
      <scheme val="minor"/>
    </font>
    <font>
      <b/>
      <u/>
      <sz val="11.5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u/>
      <sz val="11.5"/>
      <name val="宋体"/>
      <family val="3"/>
      <charset val="134"/>
      <scheme val="major"/>
    </font>
    <font>
      <sz val="12"/>
      <name val="宋体"/>
      <family val="3"/>
      <charset val="134"/>
    </font>
    <font>
      <sz val="11.5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8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3" fillId="0" borderId="0" xfId="0" applyNumberFormat="1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 shrinkToFit="1"/>
    </xf>
    <xf numFmtId="49" fontId="13" fillId="0" borderId="0" xfId="0" applyNumberFormat="1" applyFont="1">
      <alignment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8" fontId="13" fillId="0" borderId="0" xfId="0" applyNumberFormat="1" applyFont="1" applyAlignment="1">
      <alignment horizontal="center" vertical="center" shrinkToFit="1"/>
    </xf>
    <xf numFmtId="178" fontId="14" fillId="0" borderId="1" xfId="0" applyNumberFormat="1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0" fillId="0" borderId="0" xfId="0" applyAlignment="1">
      <alignment horizontal="left" vertical="center"/>
    </xf>
    <xf numFmtId="178" fontId="13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16" fillId="0" borderId="0" xfId="0" applyFont="1">
      <alignment vertical="center"/>
    </xf>
    <xf numFmtId="176" fontId="17" fillId="0" borderId="1" xfId="0" applyNumberFormat="1" applyFont="1" applyBorder="1" applyAlignment="1" applyProtection="1">
      <alignment horizontal="center" vertical="center" shrinkToFit="1"/>
      <protection hidden="1"/>
    </xf>
    <xf numFmtId="176" fontId="18" fillId="0" borderId="1" xfId="0" applyNumberFormat="1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left" vertical="center" wrapText="1"/>
    </xf>
    <xf numFmtId="0" fontId="8" fillId="2" borderId="1" xfId="8" applyFont="1" applyFill="1" applyBorder="1" applyAlignment="1">
      <alignment horizontal="right" vertical="center" wrapText="1"/>
    </xf>
    <xf numFmtId="177" fontId="8" fillId="2" borderId="1" xfId="8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left" vertical="center" wrapText="1"/>
    </xf>
    <xf numFmtId="177" fontId="19" fillId="2" borderId="1" xfId="1" applyNumberFormat="1" applyFont="1" applyFill="1" applyBorder="1" applyAlignment="1">
      <alignment horizontal="right" vertical="center" wrapText="1"/>
    </xf>
    <xf numFmtId="179" fontId="19" fillId="2" borderId="1" xfId="1" applyNumberFormat="1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179" fontId="19" fillId="2" borderId="1" xfId="3" applyNumberFormat="1" applyFont="1" applyFill="1" applyBorder="1" applyAlignment="1">
      <alignment horizontal="center" vertical="center" wrapText="1"/>
    </xf>
    <xf numFmtId="0" fontId="8" fillId="2" borderId="1" xfId="8" applyNumberFormat="1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left" vertical="center" wrapText="1"/>
    </xf>
    <xf numFmtId="0" fontId="19" fillId="2" borderId="1" xfId="3" applyFont="1" applyFill="1" applyBorder="1" applyAlignment="1">
      <alignment horizontal="center" vertical="center" wrapText="1"/>
    </xf>
    <xf numFmtId="180" fontId="19" fillId="2" borderId="1" xfId="3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shrinkToFit="1"/>
    </xf>
    <xf numFmtId="0" fontId="14" fillId="0" borderId="0" xfId="0" applyFont="1">
      <alignment vertical="center"/>
    </xf>
    <xf numFmtId="0" fontId="2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  <xf numFmtId="0" fontId="12" fillId="0" borderId="0" xfId="0" applyFont="1">
      <alignment vertical="center"/>
    </xf>
    <xf numFmtId="0" fontId="11" fillId="0" borderId="1" xfId="0" applyFont="1" applyBorder="1">
      <alignment vertical="center"/>
    </xf>
    <xf numFmtId="0" fontId="12" fillId="0" borderId="0" xfId="0" applyFont="1" applyAlignment="1">
      <alignment horizontal="center" vertical="center" wrapText="1"/>
    </xf>
    <xf numFmtId="177" fontId="19" fillId="2" borderId="1" xfId="3" applyNumberFormat="1" applyFont="1" applyFill="1" applyBorder="1" applyAlignment="1">
      <alignment horizontal="center" vertical="center" wrapText="1"/>
    </xf>
    <xf numFmtId="178" fontId="19" fillId="2" borderId="1" xfId="1" applyNumberFormat="1" applyFont="1" applyFill="1" applyBorder="1" applyAlignment="1">
      <alignment horizontal="center" vertical="center" shrinkToFit="1"/>
    </xf>
    <xf numFmtId="178" fontId="19" fillId="2" borderId="1" xfId="3" applyNumberFormat="1" applyFont="1" applyFill="1" applyBorder="1" applyAlignment="1">
      <alignment horizontal="center" vertical="center" shrinkToFit="1"/>
    </xf>
    <xf numFmtId="178" fontId="21" fillId="2" borderId="3" xfId="4" applyNumberFormat="1" applyFont="1" applyFill="1" applyBorder="1" applyAlignment="1" applyProtection="1">
      <alignment horizontal="center" vertical="center" shrinkToFit="1"/>
    </xf>
    <xf numFmtId="178" fontId="21" fillId="2" borderId="3" xfId="4" applyNumberFormat="1" applyFont="1" applyFill="1" applyBorder="1" applyAlignment="1" applyProtection="1">
      <alignment horizontal="center" vertical="center" shrinkToFit="1"/>
      <protection hidden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left" vertical="center" wrapText="1"/>
    </xf>
    <xf numFmtId="0" fontId="26" fillId="3" borderId="8" xfId="0" applyFont="1" applyFill="1" applyBorder="1" applyAlignment="1">
      <alignment horizontal="center" vertical="center" wrapText="1"/>
    </xf>
    <xf numFmtId="177" fontId="26" fillId="3" borderId="8" xfId="0" applyNumberFormat="1" applyFont="1" applyFill="1" applyBorder="1" applyAlignment="1">
      <alignment horizontal="right" vertical="center" wrapText="1"/>
    </xf>
    <xf numFmtId="2" fontId="26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176" fontId="7" fillId="0" borderId="1" xfId="0" applyNumberFormat="1" applyFont="1" applyBorder="1" applyAlignment="1" applyProtection="1">
      <alignment horizontal="center" vertical="center" shrinkToFit="1"/>
    </xf>
    <xf numFmtId="178" fontId="21" fillId="0" borderId="1" xfId="0" applyNumberFormat="1" applyFont="1" applyBorder="1" applyAlignment="1">
      <alignment horizontal="center" vertical="center" shrinkToFit="1"/>
    </xf>
    <xf numFmtId="178" fontId="26" fillId="3" borderId="8" xfId="0" applyNumberFormat="1" applyFont="1" applyFill="1" applyBorder="1" applyAlignment="1">
      <alignment horizontal="center" vertical="center" shrinkToFit="1"/>
    </xf>
    <xf numFmtId="177" fontId="19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176" fontId="22" fillId="0" borderId="1" xfId="0" applyNumberFormat="1" applyFont="1" applyBorder="1" applyAlignment="1" applyProtection="1">
      <alignment horizontal="center" vertical="center" shrinkToFit="1"/>
      <protection hidden="1"/>
    </xf>
    <xf numFmtId="0" fontId="25" fillId="0" borderId="4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178" fontId="23" fillId="0" borderId="0" xfId="0" applyNumberFormat="1" applyFont="1" applyAlignment="1">
      <alignment horizontal="center" vertical="center"/>
    </xf>
    <xf numFmtId="178" fontId="23" fillId="0" borderId="1" xfId="0" applyNumberFormat="1" applyFont="1" applyBorder="1" applyAlignment="1">
      <alignment horizontal="center" vertical="center"/>
    </xf>
    <xf numFmtId="176" fontId="24" fillId="0" borderId="1" xfId="0" applyNumberFormat="1" applyFont="1" applyBorder="1" applyAlignment="1" applyProtection="1">
      <alignment horizontal="center" vertical="center" shrinkToFit="1"/>
      <protection hidden="1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176" fontId="22" fillId="0" borderId="5" xfId="0" applyNumberFormat="1" applyFont="1" applyBorder="1" applyAlignment="1" applyProtection="1">
      <alignment horizontal="center" vertical="center" shrinkToFit="1"/>
      <protection hidden="1"/>
    </xf>
    <xf numFmtId="176" fontId="22" fillId="0" borderId="6" xfId="0" applyNumberFormat="1" applyFont="1" applyBorder="1" applyAlignment="1" applyProtection="1">
      <alignment horizontal="center" vertical="center" shrinkToFit="1"/>
      <protection hidden="1"/>
    </xf>
    <xf numFmtId="0" fontId="20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9">
    <cellStyle name="常规" xfId="0" builtinId="0"/>
    <cellStyle name="常规 10" xfId="1" xr:uid="{00000000-0005-0000-0000-000001000000}"/>
    <cellStyle name="常规 11" xfId="2" xr:uid="{00000000-0005-0000-0000-000002000000}"/>
    <cellStyle name="常规 12" xfId="3" xr:uid="{00000000-0005-0000-0000-000003000000}"/>
    <cellStyle name="常规 13" xfId="4" xr:uid="{00000000-0005-0000-0000-000004000000}"/>
    <cellStyle name="常规 2" xfId="5" xr:uid="{00000000-0005-0000-0000-000005000000}"/>
    <cellStyle name="常规 3" xfId="6" xr:uid="{00000000-0005-0000-0000-000006000000}"/>
    <cellStyle name="常规 4" xfId="7" xr:uid="{00000000-0005-0000-0000-000007000000}"/>
    <cellStyle name="常规 5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opLeftCell="A4" workbookViewId="0">
      <selection activeCell="H4" sqref="H4"/>
    </sheetView>
  </sheetViews>
  <sheetFormatPr defaultRowHeight="14.25" x14ac:dyDescent="0.15"/>
  <cols>
    <col min="1" max="1" width="9.125" customWidth="1"/>
    <col min="2" max="2" width="27.875" customWidth="1"/>
    <col min="3" max="3" width="8.625" customWidth="1"/>
    <col min="4" max="4" width="9.625" customWidth="1"/>
    <col min="5" max="6" width="12.625" customWidth="1"/>
  </cols>
  <sheetData>
    <row r="1" spans="1:14" ht="33" customHeight="1" x14ac:dyDescent="0.15">
      <c r="A1" s="65" t="s">
        <v>0</v>
      </c>
      <c r="B1" s="65"/>
      <c r="C1" s="65"/>
      <c r="D1" s="65"/>
      <c r="E1" s="65"/>
      <c r="F1" s="65"/>
    </row>
    <row r="2" spans="1:14" ht="33" customHeight="1" x14ac:dyDescent="0.15">
      <c r="A2" t="s">
        <v>1</v>
      </c>
      <c r="B2" s="69" t="s">
        <v>49</v>
      </c>
      <c r="C2" s="70"/>
      <c r="D2" s="70"/>
      <c r="E2" s="70"/>
      <c r="F2" s="70"/>
    </row>
    <row r="3" spans="1:14" s="18" customFormat="1" ht="34.5" customHeight="1" x14ac:dyDescent="0.15">
      <c r="A3" s="66" t="s">
        <v>2</v>
      </c>
      <c r="B3" s="66"/>
      <c r="C3" s="66"/>
      <c r="D3" s="66"/>
      <c r="E3" s="66"/>
      <c r="F3" s="66"/>
    </row>
    <row r="4" spans="1:14" ht="34.5" customHeight="1" x14ac:dyDescent="0.15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</row>
    <row r="5" spans="1:14" s="19" customFormat="1" ht="34.5" customHeight="1" x14ac:dyDescent="0.15">
      <c r="A5" s="35">
        <v>102</v>
      </c>
      <c r="B5" s="26" t="s">
        <v>35</v>
      </c>
      <c r="C5" s="25" t="s">
        <v>20</v>
      </c>
      <c r="D5" s="27" t="s">
        <v>20</v>
      </c>
      <c r="E5" s="62"/>
      <c r="F5" s="23"/>
    </row>
    <row r="6" spans="1:14" s="19" customFormat="1" ht="34.5" customHeight="1" x14ac:dyDescent="0.15">
      <c r="A6" s="25" t="s">
        <v>9</v>
      </c>
      <c r="B6" s="26" t="s">
        <v>36</v>
      </c>
      <c r="C6" s="25" t="s">
        <v>10</v>
      </c>
      <c r="D6" s="25">
        <v>1</v>
      </c>
      <c r="E6" s="53"/>
      <c r="F6" s="23">
        <f>ROUND(D6*E6,0)</f>
        <v>0</v>
      </c>
    </row>
    <row r="7" spans="1:14" s="19" customFormat="1" ht="34.5" customHeight="1" x14ac:dyDescent="0.15">
      <c r="A7" s="25" t="s">
        <v>11</v>
      </c>
      <c r="B7" s="26" t="s">
        <v>12</v>
      </c>
      <c r="C7" s="25" t="s">
        <v>10</v>
      </c>
      <c r="D7" s="25">
        <v>1</v>
      </c>
      <c r="E7" s="53"/>
      <c r="F7" s="23">
        <f t="shared" ref="F7:F8" si="0">ROUND(D7*E7,0)</f>
        <v>0</v>
      </c>
    </row>
    <row r="8" spans="1:14" s="19" customFormat="1" ht="34.5" customHeight="1" x14ac:dyDescent="0.15">
      <c r="A8" s="25" t="s">
        <v>13</v>
      </c>
      <c r="B8" s="26" t="s">
        <v>14</v>
      </c>
      <c r="C8" s="25" t="s">
        <v>10</v>
      </c>
      <c r="D8" s="25">
        <v>1</v>
      </c>
      <c r="E8" s="54">
        <v>212993</v>
      </c>
      <c r="F8" s="23">
        <f t="shared" si="0"/>
        <v>212993</v>
      </c>
    </row>
    <row r="9" spans="1:14" s="19" customFormat="1" ht="34.5" customHeight="1" x14ac:dyDescent="0.15">
      <c r="A9" s="35">
        <v>103</v>
      </c>
      <c r="B9" s="26" t="s">
        <v>37</v>
      </c>
      <c r="C9" s="25" t="s">
        <v>20</v>
      </c>
      <c r="D9" s="28"/>
      <c r="E9" s="53" t="s">
        <v>20</v>
      </c>
      <c r="F9" s="23"/>
    </row>
    <row r="10" spans="1:14" s="19" customFormat="1" ht="63.75" customHeight="1" x14ac:dyDescent="0.15">
      <c r="A10" s="25" t="s">
        <v>15</v>
      </c>
      <c r="B10" s="26" t="s">
        <v>44</v>
      </c>
      <c r="C10" s="25" t="s">
        <v>10</v>
      </c>
      <c r="D10" s="25">
        <v>1</v>
      </c>
      <c r="E10" s="53"/>
      <c r="F10" s="23">
        <f>ROUND(D10*E10,0)</f>
        <v>0</v>
      </c>
    </row>
    <row r="11" spans="1:14" s="19" customFormat="1" ht="34.5" customHeight="1" x14ac:dyDescent="0.15">
      <c r="A11" s="35">
        <v>104</v>
      </c>
      <c r="B11" s="26" t="s">
        <v>17</v>
      </c>
      <c r="C11" s="25" t="s">
        <v>20</v>
      </c>
      <c r="D11" s="28"/>
      <c r="E11" s="53"/>
      <c r="F11" s="23"/>
    </row>
    <row r="12" spans="1:14" s="19" customFormat="1" ht="34.5" customHeight="1" x14ac:dyDescent="0.15">
      <c r="A12" s="25" t="s">
        <v>16</v>
      </c>
      <c r="B12" s="26" t="s">
        <v>17</v>
      </c>
      <c r="C12" s="25" t="s">
        <v>10</v>
      </c>
      <c r="D12" s="25">
        <v>1</v>
      </c>
      <c r="E12" s="53"/>
      <c r="F12" s="23">
        <f>ROUND(D12*E12,0)</f>
        <v>0</v>
      </c>
    </row>
    <row r="13" spans="1:14" s="47" customFormat="1" ht="34.5" customHeight="1" x14ac:dyDescent="0.15">
      <c r="A13" s="67" t="s">
        <v>18</v>
      </c>
      <c r="B13" s="67"/>
      <c r="C13" s="67"/>
      <c r="D13" s="68">
        <f>ROUND(SUM(F5:F12),0)</f>
        <v>212993</v>
      </c>
      <c r="E13" s="68"/>
      <c r="F13" s="48" t="s">
        <v>19</v>
      </c>
      <c r="G13" s="49"/>
      <c r="H13" s="49"/>
      <c r="I13" s="49"/>
      <c r="J13" s="49"/>
      <c r="K13" s="49"/>
      <c r="L13" s="49"/>
      <c r="M13" s="49"/>
      <c r="N13" s="49"/>
    </row>
    <row r="14" spans="1:14" ht="32.25" customHeight="1" x14ac:dyDescent="0.15"/>
    <row r="15" spans="1:14" ht="25.5" customHeight="1" x14ac:dyDescent="0.15">
      <c r="A15" s="20"/>
    </row>
  </sheetData>
  <sheetProtection algorithmName="SHA-512" hashValue="BYM3onD+kUIuUvD6LBsOSHBCxh1X5vTTxAtNNIWOFNPDMpRRBdkLgK6ipv46OlOrh4rpc8dUtlteZ3/kRkjNog==" saltValue="RxpFWl0+EtOPeicr1thwVA==" spinCount="100000" sheet="1" objects="1" scenarios="1"/>
  <protectedRanges>
    <protectedRange sqref="E6:E7 E10 E12" name="区域1"/>
  </protectedRanges>
  <mergeCells count="5">
    <mergeCell ref="A1:F1"/>
    <mergeCell ref="A3:F3"/>
    <mergeCell ref="A13:C13"/>
    <mergeCell ref="D13:E13"/>
    <mergeCell ref="B2:F2"/>
  </mergeCells>
  <phoneticPr fontId="6" type="noConversion"/>
  <printOptions horizontalCentered="1"/>
  <pageMargins left="0.74803149606299213" right="0.74803149606299213" top="0.74803149606299213" bottom="0.98425196850393704" header="0.31496062992125984" footer="3.385826771653543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E7" sqref="E7"/>
    </sheetView>
  </sheetViews>
  <sheetFormatPr defaultRowHeight="14.25" x14ac:dyDescent="0.15"/>
  <cols>
    <col min="1" max="1" width="9.125" customWidth="1"/>
    <col min="2" max="2" width="27.75" style="13" customWidth="1"/>
    <col min="3" max="3" width="8.625" customWidth="1"/>
    <col min="4" max="4" width="11.625" style="14" customWidth="1"/>
    <col min="5" max="6" width="11.625" style="15" customWidth="1"/>
  </cols>
  <sheetData>
    <row r="1" spans="1:6" ht="33.950000000000003" customHeight="1" x14ac:dyDescent="0.15">
      <c r="A1" s="65" t="s">
        <v>0</v>
      </c>
      <c r="B1" s="65"/>
      <c r="C1" s="65"/>
      <c r="D1" s="71"/>
      <c r="E1" s="65"/>
      <c r="F1" s="65"/>
    </row>
    <row r="2" spans="1:6" ht="33.950000000000003" customHeight="1" x14ac:dyDescent="0.15">
      <c r="A2" t="s">
        <v>1</v>
      </c>
      <c r="B2" s="70" t="str">
        <f>第100章!B2</f>
        <v>2020年京平高速公路路面病害处治及预防性养护工程 第三标段</v>
      </c>
      <c r="C2" s="70"/>
      <c r="D2" s="70"/>
      <c r="E2" s="70"/>
      <c r="F2" s="70"/>
    </row>
    <row r="3" spans="1:6" ht="34.5" customHeight="1" x14ac:dyDescent="0.15">
      <c r="A3" s="66" t="s">
        <v>48</v>
      </c>
      <c r="B3" s="66"/>
      <c r="C3" s="66"/>
      <c r="D3" s="72"/>
      <c r="E3" s="66"/>
      <c r="F3" s="66"/>
    </row>
    <row r="4" spans="1:6" ht="34.5" customHeight="1" x14ac:dyDescent="0.15">
      <c r="A4" s="16" t="s">
        <v>3</v>
      </c>
      <c r="B4" s="16" t="s">
        <v>4</v>
      </c>
      <c r="C4" s="16" t="s">
        <v>5</v>
      </c>
      <c r="D4" s="11" t="s">
        <v>6</v>
      </c>
      <c r="E4" s="17" t="s">
        <v>7</v>
      </c>
      <c r="F4" s="17" t="s">
        <v>8</v>
      </c>
    </row>
    <row r="5" spans="1:6" s="12" customFormat="1" ht="34.5" customHeight="1" x14ac:dyDescent="0.15">
      <c r="A5" s="29" t="s">
        <v>50</v>
      </c>
      <c r="B5" s="30" t="s">
        <v>51</v>
      </c>
      <c r="C5" s="29" t="s">
        <v>20</v>
      </c>
      <c r="D5" s="31" t="s">
        <v>20</v>
      </c>
      <c r="E5" s="51" t="s">
        <v>20</v>
      </c>
      <c r="F5" s="22"/>
    </row>
    <row r="6" spans="1:6" s="12" customFormat="1" ht="34.5" customHeight="1" x14ac:dyDescent="0.15">
      <c r="A6" s="39" t="s">
        <v>52</v>
      </c>
      <c r="B6" s="38" t="s">
        <v>53</v>
      </c>
      <c r="C6" s="39" t="s">
        <v>20</v>
      </c>
      <c r="D6" s="32" t="s">
        <v>20</v>
      </c>
      <c r="E6" s="51" t="s">
        <v>20</v>
      </c>
      <c r="F6" s="22"/>
    </row>
    <row r="7" spans="1:6" s="12" customFormat="1" ht="34.5" customHeight="1" x14ac:dyDescent="0.15">
      <c r="A7" s="39" t="s">
        <v>54</v>
      </c>
      <c r="B7" s="38" t="s">
        <v>55</v>
      </c>
      <c r="C7" s="39" t="s">
        <v>56</v>
      </c>
      <c r="D7" s="32">
        <v>42004</v>
      </c>
      <c r="E7" s="51"/>
      <c r="F7" s="22">
        <f>ROUND(D7*E7,0)</f>
        <v>0</v>
      </c>
    </row>
    <row r="8" spans="1:6" s="12" customFormat="1" ht="34.5" customHeight="1" x14ac:dyDescent="0.15">
      <c r="A8" s="39" t="s">
        <v>57</v>
      </c>
      <c r="B8" s="38" t="s">
        <v>58</v>
      </c>
      <c r="C8" s="39" t="s">
        <v>56</v>
      </c>
      <c r="D8" s="32">
        <v>25409.5</v>
      </c>
      <c r="E8" s="51"/>
      <c r="F8" s="22">
        <f t="shared" ref="F8:F12" si="0">ROUND(D8*E8,0)</f>
        <v>0</v>
      </c>
    </row>
    <row r="9" spans="1:6" s="12" customFormat="1" ht="34.5" customHeight="1" x14ac:dyDescent="0.15">
      <c r="A9" s="39" t="s">
        <v>59</v>
      </c>
      <c r="B9" s="38" t="s">
        <v>60</v>
      </c>
      <c r="C9" s="39" t="s">
        <v>56</v>
      </c>
      <c r="D9" s="32">
        <v>6160</v>
      </c>
      <c r="E9" s="51"/>
      <c r="F9" s="22">
        <f t="shared" si="0"/>
        <v>0</v>
      </c>
    </row>
    <row r="10" spans="1:6" s="12" customFormat="1" ht="34.5" customHeight="1" x14ac:dyDescent="0.15">
      <c r="A10" s="39" t="s">
        <v>61</v>
      </c>
      <c r="B10" s="38" t="s">
        <v>62</v>
      </c>
      <c r="C10" s="39" t="s">
        <v>56</v>
      </c>
      <c r="D10" s="32">
        <v>4320</v>
      </c>
      <c r="E10" s="51"/>
      <c r="F10" s="22">
        <f t="shared" si="0"/>
        <v>0</v>
      </c>
    </row>
    <row r="11" spans="1:6" s="12" customFormat="1" ht="34.5" customHeight="1" x14ac:dyDescent="0.15">
      <c r="A11" s="39" t="s">
        <v>63</v>
      </c>
      <c r="B11" s="38" t="s">
        <v>64</v>
      </c>
      <c r="C11" s="39" t="s">
        <v>20</v>
      </c>
      <c r="D11" s="32" t="s">
        <v>20</v>
      </c>
      <c r="E11" s="51"/>
      <c r="F11" s="22"/>
    </row>
    <row r="12" spans="1:6" s="12" customFormat="1" ht="34.5" customHeight="1" x14ac:dyDescent="0.15">
      <c r="A12" s="39" t="s">
        <v>54</v>
      </c>
      <c r="B12" s="38" t="s">
        <v>65</v>
      </c>
      <c r="C12" s="39" t="s">
        <v>66</v>
      </c>
      <c r="D12" s="64">
        <v>11939.643</v>
      </c>
      <c r="E12" s="51"/>
      <c r="F12" s="22">
        <f t="shared" si="0"/>
        <v>0</v>
      </c>
    </row>
    <row r="13" spans="1:6" s="47" customFormat="1" ht="35.1" customHeight="1" x14ac:dyDescent="0.15">
      <c r="A13" s="67" t="s">
        <v>21</v>
      </c>
      <c r="B13" s="67"/>
      <c r="C13" s="67"/>
      <c r="D13" s="68">
        <f>ROUND(SUM(F5:F12),0)</f>
        <v>0</v>
      </c>
      <c r="E13" s="73"/>
      <c r="F13" s="46" t="s">
        <v>19</v>
      </c>
    </row>
  </sheetData>
  <sheetProtection algorithmName="SHA-512" hashValue="TycQyTCmH9Kc1qgh8g5CxxzDnU9aj/D9FP3m0OgvNCnwIyl0GaHqlRVbZAa/aWGKsKNjcnCvPUnsZOluFPixHA==" saltValue="7nylfSlFw0XKMUJwqmZ6pw==" spinCount="100000" sheet="1" objects="1" scenarios="1"/>
  <protectedRanges>
    <protectedRange sqref="E7:E10 E12" name="区域1"/>
  </protectedRanges>
  <mergeCells count="5">
    <mergeCell ref="A1:F1"/>
    <mergeCell ref="A3:F3"/>
    <mergeCell ref="A13:C13"/>
    <mergeCell ref="D13:E13"/>
    <mergeCell ref="B2:F2"/>
  </mergeCells>
  <phoneticPr fontId="6" type="noConversion"/>
  <printOptions horizontalCentered="1"/>
  <pageMargins left="0.74803149606299213" right="0.74803149606299213" top="0.74803149606299213" bottom="0.56000000000000005" header="0.31496062992125984" footer="0.7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topLeftCell="A16" workbookViewId="0">
      <selection activeCell="E7" sqref="E7"/>
    </sheetView>
  </sheetViews>
  <sheetFormatPr defaultRowHeight="14.25" x14ac:dyDescent="0.15"/>
  <cols>
    <col min="1" max="1" width="9.125" style="3" customWidth="1"/>
    <col min="2" max="2" width="28.25" style="4" customWidth="1"/>
    <col min="3" max="3" width="8.625" style="4" customWidth="1"/>
    <col min="4" max="4" width="11.625" style="10" customWidth="1"/>
    <col min="5" max="6" width="11.625" style="5" customWidth="1"/>
    <col min="7" max="16384" width="9" style="4"/>
  </cols>
  <sheetData>
    <row r="1" spans="1:6" ht="33" customHeight="1" x14ac:dyDescent="0.15">
      <c r="A1" s="74" t="s">
        <v>0</v>
      </c>
      <c r="B1" s="74"/>
      <c r="C1" s="74"/>
      <c r="D1" s="71"/>
      <c r="E1" s="74"/>
      <c r="F1" s="74"/>
    </row>
    <row r="2" spans="1:6" ht="33" customHeight="1" x14ac:dyDescent="0.15">
      <c r="A2" s="6" t="s">
        <v>1</v>
      </c>
      <c r="B2" s="70" t="str">
        <f>第100章!B2</f>
        <v>2020年京平高速公路路面病害处治及预防性养护工程 第三标段</v>
      </c>
      <c r="C2" s="70"/>
      <c r="D2" s="70"/>
      <c r="E2" s="70"/>
      <c r="F2" s="70"/>
    </row>
    <row r="3" spans="1:6" ht="34.5" customHeight="1" x14ac:dyDescent="0.15">
      <c r="A3" s="75" t="s">
        <v>22</v>
      </c>
      <c r="B3" s="75"/>
      <c r="C3" s="75"/>
      <c r="D3" s="72"/>
      <c r="E3" s="75"/>
      <c r="F3" s="75"/>
    </row>
    <row r="4" spans="1:6" ht="34.5" customHeight="1" x14ac:dyDescent="0.15">
      <c r="A4" s="7" t="s">
        <v>3</v>
      </c>
      <c r="B4" s="8" t="s">
        <v>4</v>
      </c>
      <c r="C4" s="8" t="s">
        <v>5</v>
      </c>
      <c r="D4" s="11" t="s">
        <v>6</v>
      </c>
      <c r="E4" s="9" t="s">
        <v>7</v>
      </c>
      <c r="F4" s="9" t="s">
        <v>8</v>
      </c>
    </row>
    <row r="5" spans="1:6" s="19" customFormat="1" ht="33" customHeight="1" x14ac:dyDescent="0.15">
      <c r="A5" s="55" t="s">
        <v>72</v>
      </c>
      <c r="B5" s="56" t="s">
        <v>73</v>
      </c>
      <c r="C5" s="57" t="s">
        <v>20</v>
      </c>
      <c r="D5" s="58" t="s">
        <v>20</v>
      </c>
      <c r="E5" s="63"/>
      <c r="F5" s="23"/>
    </row>
    <row r="6" spans="1:6" s="19" customFormat="1" ht="33" customHeight="1" x14ac:dyDescent="0.15">
      <c r="A6" s="55" t="s">
        <v>74</v>
      </c>
      <c r="B6" s="56" t="s">
        <v>75</v>
      </c>
      <c r="C6" s="57" t="s">
        <v>20</v>
      </c>
      <c r="D6" s="58" t="s">
        <v>20</v>
      </c>
      <c r="E6" s="63"/>
      <c r="F6" s="23"/>
    </row>
    <row r="7" spans="1:6" s="19" customFormat="1" ht="33" customHeight="1" x14ac:dyDescent="0.15">
      <c r="A7" s="55" t="s">
        <v>54</v>
      </c>
      <c r="B7" s="60" t="s">
        <v>76</v>
      </c>
      <c r="C7" s="57" t="s">
        <v>56</v>
      </c>
      <c r="D7" s="59">
        <v>2160</v>
      </c>
      <c r="E7" s="63"/>
      <c r="F7" s="23">
        <f>ROUND(D7*E7,0)</f>
        <v>0</v>
      </c>
    </row>
    <row r="8" spans="1:6" s="19" customFormat="1" ht="33" customHeight="1" x14ac:dyDescent="0.15">
      <c r="A8" s="55" t="s">
        <v>77</v>
      </c>
      <c r="B8" s="60" t="s">
        <v>78</v>
      </c>
      <c r="C8" s="57" t="s">
        <v>20</v>
      </c>
      <c r="D8" s="59" t="s">
        <v>20</v>
      </c>
      <c r="E8" s="63"/>
      <c r="F8" s="23"/>
    </row>
    <row r="9" spans="1:6" s="19" customFormat="1" ht="33" customHeight="1" x14ac:dyDescent="0.15">
      <c r="A9" s="55" t="s">
        <v>79</v>
      </c>
      <c r="B9" s="56" t="s">
        <v>80</v>
      </c>
      <c r="C9" s="57" t="s">
        <v>20</v>
      </c>
      <c r="D9" s="59" t="s">
        <v>20</v>
      </c>
      <c r="E9" s="63"/>
      <c r="F9" s="23"/>
    </row>
    <row r="10" spans="1:6" s="19" customFormat="1" ht="33" customHeight="1" x14ac:dyDescent="0.15">
      <c r="A10" s="55" t="s">
        <v>54</v>
      </c>
      <c r="B10" s="56" t="s">
        <v>81</v>
      </c>
      <c r="C10" s="57" t="s">
        <v>56</v>
      </c>
      <c r="D10" s="59">
        <v>2160</v>
      </c>
      <c r="E10" s="63"/>
      <c r="F10" s="23">
        <f t="shared" ref="F10:F26" si="0">ROUND(D10*E10,0)</f>
        <v>0</v>
      </c>
    </row>
    <row r="11" spans="1:6" s="19" customFormat="1" ht="33" customHeight="1" x14ac:dyDescent="0.15">
      <c r="A11" s="55" t="s">
        <v>82</v>
      </c>
      <c r="B11" s="56" t="s">
        <v>83</v>
      </c>
      <c r="C11" s="57" t="s">
        <v>20</v>
      </c>
      <c r="D11" s="59" t="s">
        <v>20</v>
      </c>
      <c r="E11" s="63"/>
      <c r="F11" s="23"/>
    </row>
    <row r="12" spans="1:6" s="19" customFormat="1" ht="33" customHeight="1" x14ac:dyDescent="0.15">
      <c r="A12" s="55" t="s">
        <v>84</v>
      </c>
      <c r="B12" s="60" t="s">
        <v>85</v>
      </c>
      <c r="C12" s="57" t="s">
        <v>20</v>
      </c>
      <c r="D12" s="59" t="s">
        <v>20</v>
      </c>
      <c r="E12" s="63"/>
      <c r="F12" s="23"/>
    </row>
    <row r="13" spans="1:6" s="19" customFormat="1" ht="33" customHeight="1" x14ac:dyDescent="0.15">
      <c r="A13" s="55" t="s">
        <v>54</v>
      </c>
      <c r="B13" s="56" t="s">
        <v>86</v>
      </c>
      <c r="C13" s="57" t="s">
        <v>56</v>
      </c>
      <c r="D13" s="59">
        <v>6160</v>
      </c>
      <c r="E13" s="63"/>
      <c r="F13" s="23">
        <f t="shared" si="0"/>
        <v>0</v>
      </c>
    </row>
    <row r="14" spans="1:6" s="19" customFormat="1" ht="33" customHeight="1" x14ac:dyDescent="0.15">
      <c r="A14" s="55" t="s">
        <v>87</v>
      </c>
      <c r="B14" s="56" t="s">
        <v>88</v>
      </c>
      <c r="C14" s="57" t="s">
        <v>20</v>
      </c>
      <c r="D14" s="59" t="s">
        <v>20</v>
      </c>
      <c r="E14" s="63"/>
      <c r="F14" s="23"/>
    </row>
    <row r="15" spans="1:6" s="19" customFormat="1" ht="33" customHeight="1" x14ac:dyDescent="0.15">
      <c r="A15" s="55" t="s">
        <v>54</v>
      </c>
      <c r="B15" s="56" t="s">
        <v>89</v>
      </c>
      <c r="C15" s="57" t="s">
        <v>56</v>
      </c>
      <c r="D15" s="59">
        <v>105143</v>
      </c>
      <c r="E15" s="63"/>
      <c r="F15" s="23">
        <f t="shared" si="0"/>
        <v>0</v>
      </c>
    </row>
    <row r="16" spans="1:6" s="19" customFormat="1" ht="33" customHeight="1" x14ac:dyDescent="0.15">
      <c r="A16" s="55" t="s">
        <v>90</v>
      </c>
      <c r="B16" s="56" t="s">
        <v>91</v>
      </c>
      <c r="C16" s="57" t="s">
        <v>20</v>
      </c>
      <c r="D16" s="59" t="s">
        <v>20</v>
      </c>
      <c r="E16" s="63"/>
      <c r="F16" s="23"/>
    </row>
    <row r="17" spans="1:6" s="19" customFormat="1" ht="33" customHeight="1" x14ac:dyDescent="0.15">
      <c r="A17" s="55" t="s">
        <v>92</v>
      </c>
      <c r="B17" s="56" t="s">
        <v>93</v>
      </c>
      <c r="C17" s="57" t="s">
        <v>20</v>
      </c>
      <c r="D17" s="59" t="s">
        <v>20</v>
      </c>
      <c r="E17" s="63"/>
      <c r="F17" s="23"/>
    </row>
    <row r="18" spans="1:6" s="19" customFormat="1" ht="33" customHeight="1" x14ac:dyDescent="0.15">
      <c r="A18" s="55" t="s">
        <v>54</v>
      </c>
      <c r="B18" s="56" t="s">
        <v>94</v>
      </c>
      <c r="C18" s="57" t="s">
        <v>56</v>
      </c>
      <c r="D18" s="59">
        <v>6160</v>
      </c>
      <c r="E18" s="63"/>
      <c r="F18" s="23">
        <f t="shared" si="0"/>
        <v>0</v>
      </c>
    </row>
    <row r="19" spans="1:6" s="19" customFormat="1" ht="33" customHeight="1" x14ac:dyDescent="0.15">
      <c r="A19" s="55" t="s">
        <v>95</v>
      </c>
      <c r="B19" s="56" t="s">
        <v>96</v>
      </c>
      <c r="C19" s="57" t="s">
        <v>20</v>
      </c>
      <c r="D19" s="59" t="s">
        <v>20</v>
      </c>
      <c r="E19" s="63"/>
      <c r="F19" s="23"/>
    </row>
    <row r="20" spans="1:6" s="19" customFormat="1" ht="33" customHeight="1" x14ac:dyDescent="0.15">
      <c r="A20" s="55" t="s">
        <v>97</v>
      </c>
      <c r="B20" s="56" t="s">
        <v>98</v>
      </c>
      <c r="C20" s="57" t="s">
        <v>20</v>
      </c>
      <c r="D20" s="59" t="s">
        <v>20</v>
      </c>
      <c r="E20" s="63"/>
      <c r="F20" s="23"/>
    </row>
    <row r="21" spans="1:6" s="19" customFormat="1" ht="33" customHeight="1" x14ac:dyDescent="0.15">
      <c r="A21" s="55" t="s">
        <v>54</v>
      </c>
      <c r="B21" s="60" t="s">
        <v>99</v>
      </c>
      <c r="C21" s="57" t="s">
        <v>56</v>
      </c>
      <c r="D21" s="59">
        <v>6160</v>
      </c>
      <c r="E21" s="63"/>
      <c r="F21" s="23">
        <f t="shared" si="0"/>
        <v>0</v>
      </c>
    </row>
    <row r="22" spans="1:6" s="19" customFormat="1" ht="33" customHeight="1" x14ac:dyDescent="0.15">
      <c r="A22" s="55" t="s">
        <v>100</v>
      </c>
      <c r="B22" s="60" t="s">
        <v>107</v>
      </c>
      <c r="C22" s="57" t="s">
        <v>20</v>
      </c>
      <c r="D22" s="59" t="s">
        <v>20</v>
      </c>
      <c r="E22" s="63"/>
      <c r="F22" s="23"/>
    </row>
    <row r="23" spans="1:6" s="19" customFormat="1" ht="33" customHeight="1" x14ac:dyDescent="0.15">
      <c r="A23" s="55" t="s">
        <v>101</v>
      </c>
      <c r="B23" s="60" t="s">
        <v>106</v>
      </c>
      <c r="C23" s="57" t="s">
        <v>20</v>
      </c>
      <c r="D23" s="59" t="s">
        <v>20</v>
      </c>
      <c r="E23" s="63"/>
      <c r="F23" s="23"/>
    </row>
    <row r="24" spans="1:6" s="19" customFormat="1" ht="33" customHeight="1" x14ac:dyDescent="0.15">
      <c r="A24" s="55" t="s">
        <v>54</v>
      </c>
      <c r="B24" s="56" t="s">
        <v>102</v>
      </c>
      <c r="C24" s="57" t="s">
        <v>56</v>
      </c>
      <c r="D24" s="59">
        <v>31569.5</v>
      </c>
      <c r="E24" s="63"/>
      <c r="F24" s="23">
        <f t="shared" si="0"/>
        <v>0</v>
      </c>
    </row>
    <row r="25" spans="1:6" s="19" customFormat="1" ht="33" customHeight="1" x14ac:dyDescent="0.15">
      <c r="A25" s="55" t="s">
        <v>103</v>
      </c>
      <c r="B25" s="56" t="s">
        <v>104</v>
      </c>
      <c r="C25" s="57" t="s">
        <v>20</v>
      </c>
      <c r="D25" s="59" t="s">
        <v>20</v>
      </c>
      <c r="E25" s="63"/>
      <c r="F25" s="23"/>
    </row>
    <row r="26" spans="1:6" s="19" customFormat="1" ht="33" customHeight="1" x14ac:dyDescent="0.15">
      <c r="A26" s="55" t="s">
        <v>54</v>
      </c>
      <c r="B26" s="56" t="s">
        <v>105</v>
      </c>
      <c r="C26" s="57" t="s">
        <v>56</v>
      </c>
      <c r="D26" s="59">
        <v>73573.5</v>
      </c>
      <c r="E26" s="63"/>
      <c r="F26" s="23">
        <f t="shared" si="0"/>
        <v>0</v>
      </c>
    </row>
    <row r="27" spans="1:6" s="44" customFormat="1" ht="34.5" customHeight="1" x14ac:dyDescent="0.15">
      <c r="A27" s="76" t="s">
        <v>23</v>
      </c>
      <c r="B27" s="77"/>
      <c r="C27" s="78"/>
      <c r="D27" s="79">
        <f>ROUND(SUM(F5:F26),0)</f>
        <v>0</v>
      </c>
      <c r="E27" s="80"/>
      <c r="F27" s="45" t="s">
        <v>19</v>
      </c>
    </row>
  </sheetData>
  <sheetProtection algorithmName="SHA-512" hashValue="l/90WSEtnVuLCNuNUqaWp4F32wgbNXQ3wdDi0pf2kpbxD5sBmQfPISQqiRaFF5G8Iii0UDPu43eAQZ+klvKmSQ==" saltValue="qAcOKKlr0NsUSwzpyvKqZQ==" spinCount="100000" sheet="1" objects="1" scenarios="1"/>
  <protectedRanges>
    <protectedRange sqref="E7 E10 E13 E15 E18 E21 E24 E26" name="区域1"/>
  </protectedRanges>
  <mergeCells count="5">
    <mergeCell ref="A1:F1"/>
    <mergeCell ref="A3:F3"/>
    <mergeCell ref="A27:C27"/>
    <mergeCell ref="D27:E27"/>
    <mergeCell ref="B2:F2"/>
  </mergeCells>
  <phoneticPr fontId="6" type="noConversion"/>
  <printOptions horizontalCentered="1"/>
  <pageMargins left="0.74803149606299213" right="0.74803149606299213" top="0.74803149606299213" bottom="0.69" header="0.31496062992125984" footer="0.63"/>
  <pageSetup paperSize="9" orientation="portrait" r:id="rId1"/>
  <headerFooter>
    <oddFooter xml:space="preserve">&amp;L&amp;"宋体,加粗"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workbookViewId="0">
      <selection activeCell="E7" sqref="E7"/>
    </sheetView>
  </sheetViews>
  <sheetFormatPr defaultRowHeight="14.25" x14ac:dyDescent="0.15"/>
  <cols>
    <col min="1" max="1" width="9.125" style="6" customWidth="1"/>
    <col min="2" max="2" width="28" style="19" customWidth="1"/>
    <col min="3" max="3" width="8.625" style="19" customWidth="1"/>
    <col min="4" max="4" width="11.625" style="14" customWidth="1"/>
    <col min="5" max="6" width="11.625" style="5" customWidth="1"/>
    <col min="7" max="7" width="9" style="19"/>
    <col min="8" max="8" width="14.625" style="19" customWidth="1"/>
    <col min="9" max="9" width="13.875" style="19" bestFit="1" customWidth="1"/>
    <col min="10" max="16384" width="9" style="19"/>
  </cols>
  <sheetData>
    <row r="1" spans="1:8" ht="33" customHeight="1" x14ac:dyDescent="0.15">
      <c r="A1" s="74" t="s">
        <v>0</v>
      </c>
      <c r="B1" s="74"/>
      <c r="C1" s="74"/>
      <c r="D1" s="71"/>
      <c r="E1" s="74"/>
      <c r="F1" s="74"/>
    </row>
    <row r="2" spans="1:8" ht="33" customHeight="1" x14ac:dyDescent="0.15">
      <c r="A2" s="6" t="s">
        <v>1</v>
      </c>
      <c r="B2" s="70" t="str">
        <f>第100章!B2</f>
        <v>2020年京平高速公路路面病害处治及预防性养护工程 第三标段</v>
      </c>
      <c r="C2" s="70"/>
      <c r="D2" s="70"/>
      <c r="E2" s="70"/>
      <c r="F2" s="70"/>
    </row>
    <row r="3" spans="1:8" ht="34.5" customHeight="1" x14ac:dyDescent="0.15">
      <c r="A3" s="75" t="s">
        <v>38</v>
      </c>
      <c r="B3" s="75"/>
      <c r="C3" s="75"/>
      <c r="D3" s="72"/>
      <c r="E3" s="75"/>
      <c r="F3" s="75"/>
    </row>
    <row r="4" spans="1:8" ht="34.5" customHeight="1" x14ac:dyDescent="0.15">
      <c r="A4" s="7" t="s">
        <v>3</v>
      </c>
      <c r="B4" s="8" t="s">
        <v>4</v>
      </c>
      <c r="C4" s="8" t="s">
        <v>5</v>
      </c>
      <c r="D4" s="11" t="s">
        <v>6</v>
      </c>
      <c r="E4" s="9" t="s">
        <v>7</v>
      </c>
      <c r="F4" s="9" t="s">
        <v>8</v>
      </c>
    </row>
    <row r="5" spans="1:8" ht="34.5" customHeight="1" x14ac:dyDescent="0.15">
      <c r="A5" s="33" t="s">
        <v>67</v>
      </c>
      <c r="B5" s="37" t="s">
        <v>68</v>
      </c>
      <c r="C5" s="33" t="s">
        <v>20</v>
      </c>
      <c r="D5" s="50" t="s">
        <v>20</v>
      </c>
      <c r="E5" s="52" t="s">
        <v>20</v>
      </c>
      <c r="F5" s="23"/>
      <c r="H5" s="21"/>
    </row>
    <row r="6" spans="1:8" ht="34.5" customHeight="1" x14ac:dyDescent="0.15">
      <c r="A6" s="36" t="s">
        <v>69</v>
      </c>
      <c r="B6" s="37" t="s">
        <v>70</v>
      </c>
      <c r="C6" s="33" t="s">
        <v>20</v>
      </c>
      <c r="D6" s="42" t="s">
        <v>20</v>
      </c>
      <c r="E6" s="52" t="s">
        <v>20</v>
      </c>
      <c r="F6" s="23"/>
      <c r="H6" s="21"/>
    </row>
    <row r="7" spans="1:8" ht="34.5" customHeight="1" x14ac:dyDescent="0.15">
      <c r="A7" s="41" t="s">
        <v>54</v>
      </c>
      <c r="B7" s="40" t="s">
        <v>71</v>
      </c>
      <c r="C7" s="41" t="s">
        <v>56</v>
      </c>
      <c r="D7" s="34">
        <v>3991</v>
      </c>
      <c r="E7" s="52"/>
      <c r="F7" s="23">
        <f>ROUND(D7*E7,0)</f>
        <v>0</v>
      </c>
      <c r="H7" s="21"/>
    </row>
    <row r="8" spans="1:8" s="44" customFormat="1" ht="38.25" customHeight="1" x14ac:dyDescent="0.15">
      <c r="A8" s="81" t="s">
        <v>39</v>
      </c>
      <c r="B8" s="81"/>
      <c r="C8" s="81"/>
      <c r="D8" s="68">
        <f>ROUND(SUM(F5:F7),0)</f>
        <v>0</v>
      </c>
      <c r="E8" s="68"/>
      <c r="F8" s="43" t="s">
        <v>19</v>
      </c>
    </row>
  </sheetData>
  <sheetProtection algorithmName="SHA-512" hashValue="CQKqDDrWd3RN/1+PikJHLrtOD4OUghGgqb036/ZrOvbKZbIq27s6SDdQ0TdqRSAfjVtSqwoQ7615SO1S5XW5Bg==" saltValue="bbX9eV9wVhXdlr+pZoIa/Q==" spinCount="100000" sheet="1" objects="1" scenarios="1"/>
  <protectedRanges>
    <protectedRange sqref="E7" name="区域1"/>
  </protectedRanges>
  <mergeCells count="5">
    <mergeCell ref="A1:F1"/>
    <mergeCell ref="A3:F3"/>
    <mergeCell ref="A8:C8"/>
    <mergeCell ref="D8:E8"/>
    <mergeCell ref="B2:F2"/>
  </mergeCells>
  <phoneticPr fontId="6" type="noConversion"/>
  <printOptions horizontalCentered="1"/>
  <pageMargins left="0.74803149606299213" right="0.74803149606299213" top="0.74803149606299213" bottom="0.84" header="0.31496062992125984" footer="0.7086614173228347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tabSelected="1" workbookViewId="0">
      <selection activeCell="H5" sqref="H5"/>
    </sheetView>
  </sheetViews>
  <sheetFormatPr defaultRowHeight="14.25" x14ac:dyDescent="0.15"/>
  <cols>
    <col min="1" max="2" width="9.625" customWidth="1"/>
    <col min="3" max="3" width="42.875" customWidth="1"/>
    <col min="4" max="4" width="16.625" customWidth="1"/>
  </cols>
  <sheetData>
    <row r="1" spans="1:4" ht="33" customHeight="1" x14ac:dyDescent="0.15">
      <c r="A1" s="65" t="s">
        <v>43</v>
      </c>
      <c r="B1" s="65"/>
      <c r="C1" s="65"/>
      <c r="D1" s="65"/>
    </row>
    <row r="2" spans="1:4" ht="33" customHeight="1" x14ac:dyDescent="0.15">
      <c r="A2" t="str">
        <f>"工程名称："</f>
        <v>工程名称：</v>
      </c>
      <c r="B2" s="70" t="str">
        <f>第100章!B2</f>
        <v>2020年京平高速公路路面病害处治及预防性养护工程 第三标段</v>
      </c>
      <c r="C2" s="70"/>
      <c r="D2" s="70"/>
    </row>
    <row r="3" spans="1:4" ht="33" customHeight="1" x14ac:dyDescent="0.15">
      <c r="A3" s="1" t="s">
        <v>24</v>
      </c>
      <c r="B3" s="1" t="s">
        <v>25</v>
      </c>
      <c r="C3" s="1" t="s">
        <v>26</v>
      </c>
      <c r="D3" s="2" t="s">
        <v>27</v>
      </c>
    </row>
    <row r="4" spans="1:4" ht="33" customHeight="1" x14ac:dyDescent="0.15">
      <c r="A4" s="24">
        <v>1</v>
      </c>
      <c r="B4" s="24">
        <v>100</v>
      </c>
      <c r="C4" s="24" t="s">
        <v>28</v>
      </c>
      <c r="D4" s="61">
        <f>第100章!D13</f>
        <v>212993</v>
      </c>
    </row>
    <row r="5" spans="1:4" ht="33" customHeight="1" x14ac:dyDescent="0.15">
      <c r="A5" s="24">
        <v>2</v>
      </c>
      <c r="B5" s="24">
        <v>200</v>
      </c>
      <c r="C5" s="24" t="s">
        <v>29</v>
      </c>
      <c r="D5" s="61">
        <f>第200章!D13</f>
        <v>0</v>
      </c>
    </row>
    <row r="6" spans="1:4" ht="33" customHeight="1" x14ac:dyDescent="0.15">
      <c r="A6" s="24">
        <v>3</v>
      </c>
      <c r="B6" s="24">
        <v>300</v>
      </c>
      <c r="C6" s="24" t="s">
        <v>30</v>
      </c>
      <c r="D6" s="61">
        <f>'第300章 '!D27</f>
        <v>0</v>
      </c>
    </row>
    <row r="7" spans="1:4" ht="33" customHeight="1" x14ac:dyDescent="0.15">
      <c r="A7" s="24">
        <v>4</v>
      </c>
      <c r="B7" s="24">
        <v>400</v>
      </c>
      <c r="C7" s="24" t="s">
        <v>31</v>
      </c>
      <c r="D7" s="61"/>
    </row>
    <row r="8" spans="1:4" ht="33" customHeight="1" x14ac:dyDescent="0.15">
      <c r="A8" s="24">
        <v>5</v>
      </c>
      <c r="B8" s="24">
        <v>500</v>
      </c>
      <c r="C8" s="24" t="s">
        <v>32</v>
      </c>
      <c r="D8" s="61"/>
    </row>
    <row r="9" spans="1:4" ht="33" customHeight="1" x14ac:dyDescent="0.15">
      <c r="A9" s="24">
        <v>6</v>
      </c>
      <c r="B9" s="24">
        <v>600</v>
      </c>
      <c r="C9" s="24" t="s">
        <v>33</v>
      </c>
      <c r="D9" s="61">
        <f>第600章!D8</f>
        <v>0</v>
      </c>
    </row>
    <row r="10" spans="1:4" ht="33" customHeight="1" x14ac:dyDescent="0.15">
      <c r="A10" s="24">
        <v>7</v>
      </c>
      <c r="B10" s="24">
        <v>700</v>
      </c>
      <c r="C10" s="24" t="s">
        <v>46</v>
      </c>
      <c r="D10" s="61"/>
    </row>
    <row r="11" spans="1:4" ht="33" customHeight="1" x14ac:dyDescent="0.15">
      <c r="A11" s="24">
        <v>8</v>
      </c>
      <c r="B11" s="83" t="s">
        <v>47</v>
      </c>
      <c r="C11" s="83"/>
      <c r="D11" s="61">
        <f>SUM(D4:D10)</f>
        <v>212993</v>
      </c>
    </row>
    <row r="12" spans="1:4" ht="33" customHeight="1" x14ac:dyDescent="0.15">
      <c r="A12" s="24">
        <v>9</v>
      </c>
      <c r="B12" s="83" t="s">
        <v>40</v>
      </c>
      <c r="C12" s="83"/>
      <c r="D12" s="61"/>
    </row>
    <row r="13" spans="1:4" ht="33" customHeight="1" x14ac:dyDescent="0.15">
      <c r="A13" s="24">
        <v>10</v>
      </c>
      <c r="B13" s="83" t="s">
        <v>41</v>
      </c>
      <c r="C13" s="83"/>
      <c r="D13" s="61">
        <f>ROUND(14199542*1.5%,0)</f>
        <v>212993</v>
      </c>
    </row>
    <row r="14" spans="1:4" ht="37.5" customHeight="1" x14ac:dyDescent="0.15">
      <c r="A14" s="24">
        <v>11</v>
      </c>
      <c r="B14" s="85" t="s">
        <v>34</v>
      </c>
      <c r="C14" s="86"/>
      <c r="D14" s="61">
        <f>ROUND(D11-D12-D13,0)</f>
        <v>0</v>
      </c>
    </row>
    <row r="15" spans="1:4" ht="33" customHeight="1" x14ac:dyDescent="0.15">
      <c r="A15" s="24">
        <v>12</v>
      </c>
      <c r="B15" s="82" t="s">
        <v>45</v>
      </c>
      <c r="C15" s="82"/>
      <c r="D15" s="61">
        <f>ROUND(D14*5%,0)</f>
        <v>0</v>
      </c>
    </row>
    <row r="16" spans="1:4" ht="33" customHeight="1" x14ac:dyDescent="0.15">
      <c r="A16" s="24">
        <v>13</v>
      </c>
      <c r="B16" s="83" t="s">
        <v>42</v>
      </c>
      <c r="C16" s="83"/>
      <c r="D16" s="61">
        <f>D11+D15</f>
        <v>212993</v>
      </c>
    </row>
    <row r="17" spans="1:4" ht="30.2" customHeight="1" x14ac:dyDescent="0.15">
      <c r="A17" s="84"/>
      <c r="B17" s="84"/>
      <c r="C17" s="84"/>
      <c r="D17" s="84"/>
    </row>
  </sheetData>
  <sheetProtection algorithmName="SHA-512" hashValue="UWKACmudv658QQUaTUMjzZSHUX71jj3saARuDVxU/IpMRFiA2nLhH3xzoAwYHvH1rwuAHahwLtWS0GYi8en/ww==" saltValue="6B/ETvu7upp7yqd16a+ghw==" spinCount="100000" sheet="1" objects="1" scenarios="1"/>
  <mergeCells count="9">
    <mergeCell ref="B15:C15"/>
    <mergeCell ref="B16:C16"/>
    <mergeCell ref="A17:D17"/>
    <mergeCell ref="A1:D1"/>
    <mergeCell ref="B11:C11"/>
    <mergeCell ref="B12:C12"/>
    <mergeCell ref="B13:C13"/>
    <mergeCell ref="B14:C14"/>
    <mergeCell ref="B2:D2"/>
  </mergeCells>
  <phoneticPr fontId="6" type="noConversion"/>
  <printOptions horizontalCentered="1"/>
  <pageMargins left="0.74803149606299213" right="0.74803149606299213" top="0.74803149606299213" bottom="0.98425196850393704" header="0.31496062992125984" footer="0.7086614173228347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第100章</vt:lpstr>
      <vt:lpstr>第200章</vt:lpstr>
      <vt:lpstr>第300章 </vt:lpstr>
      <vt:lpstr>第600章</vt:lpstr>
      <vt:lpstr>汇总表</vt:lpstr>
      <vt:lpstr>第200章!Print_Titles</vt:lpstr>
      <vt:lpstr>'第300章 '!Print_Titles</vt:lpstr>
      <vt:lpstr>第600章!Print_Titles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revision>1</cp:revision>
  <cp:lastPrinted>2020-08-04T07:59:08Z</cp:lastPrinted>
  <dcterms:created xsi:type="dcterms:W3CDTF">2008-04-07T07:00:19Z</dcterms:created>
  <dcterms:modified xsi:type="dcterms:W3CDTF">2020-08-04T09:39:35Z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