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7665" tabRatio="830" activeTab="5"/>
  </bookViews>
  <sheets>
    <sheet name="第100章 （京拉路）" sheetId="1" r:id="rId1"/>
    <sheet name="第200章 (京拉路)" sheetId="2" r:id="rId2"/>
    <sheet name="第100章(南雁路)" sheetId="3" r:id="rId3"/>
    <sheet name="第200章(南雁路)" sheetId="4" r:id="rId4"/>
    <sheet name="第700章(南雁路)" sheetId="5" r:id="rId5"/>
    <sheet name="汇总" sheetId="6" r:id="rId6"/>
  </sheets>
  <definedNames>
    <definedName name="_xlnm.Print_Titles" localSheetId="1">'第200章 (京拉路)'!$1:$4</definedName>
  </definedNames>
  <calcPr fullCalcOnLoad="1"/>
</workbook>
</file>

<file path=xl/sharedStrings.xml><?xml version="1.0" encoding="utf-8"?>
<sst xmlns="http://schemas.openxmlformats.org/spreadsheetml/2006/main" count="170" uniqueCount="112">
  <si>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</si>
  <si>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</si>
  <si>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</si>
  <si>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</si>
  <si>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</si>
  <si>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</si>
  <si>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</si>
  <si>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</si>
  <si>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</si>
  <si>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</si>
  <si>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</si>
  <si>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</si>
  <si>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</si>
  <si>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</si>
  <si>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</si>
  <si>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</si>
  <si>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</si>
  <si>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</si>
  <si>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</si>
  <si>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</si>
  <si>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</si>
  <si>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</si>
  <si>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</si>
  <si>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</si>
  <si>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</si>
  <si>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</si>
  <si>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</si>
  <si>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</si>
  <si>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</si>
  <si>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</si>
  <si>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</si>
  <si>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第100章至第700章清单合计</t>
  </si>
  <si>
    <t>已包含在清单合计中材料、工程设备、专业工程暂估价合计</t>
  </si>
  <si>
    <t>清单     第100章   总则</t>
  </si>
  <si>
    <t>清单  第100章 合计   人民币</t>
  </si>
  <si>
    <t>竣工文件</t>
  </si>
  <si>
    <t>103-1</t>
  </si>
  <si>
    <t/>
  </si>
  <si>
    <t>-a</t>
  </si>
  <si>
    <t>清单     第200章  路   基</t>
  </si>
  <si>
    <t>清单  第200章 合计   人民币</t>
  </si>
  <si>
    <t>m3</t>
  </si>
  <si>
    <t>投标价（8+12=13）</t>
  </si>
  <si>
    <t>清单合计减去材料、工程设备、专业工程暂估价、安全生产费合计(8-9-10=11)（评标价）</t>
  </si>
  <si>
    <t>已包含在清单合计中的安全生产费</t>
  </si>
  <si>
    <t>工程管理</t>
  </si>
  <si>
    <t>临时工程与设施</t>
  </si>
  <si>
    <t>场地清理</t>
  </si>
  <si>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</si>
  <si>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</si>
  <si>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</si>
  <si>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</si>
  <si>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</si>
  <si>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</si>
  <si>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</si>
  <si>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</si>
  <si>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</si>
  <si>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</si>
  <si>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工程管理</t>
  </si>
  <si>
    <t>临时工程与设施</t>
  </si>
  <si>
    <t>清单  第100章 合计   人民币</t>
  </si>
  <si>
    <t>元</t>
  </si>
  <si>
    <t>工程量清单</t>
  </si>
  <si>
    <t xml:space="preserve">  货币单位：人民币元</t>
  </si>
  <si>
    <t>清单     第200章  路   基</t>
  </si>
  <si>
    <t>数量</t>
  </si>
  <si>
    <t>清单  第200章 合计   人民币</t>
  </si>
  <si>
    <t>元</t>
  </si>
  <si>
    <t xml:space="preserve">  货币单位：人民币元</t>
  </si>
  <si>
    <t>按上项（11）金额的3%作为不可预见因素的暂定金额</t>
  </si>
  <si>
    <t>2019年门头沟区公路地质灾害治理工程（京拉路）</t>
  </si>
  <si>
    <t>2019年门头沟区公路地质灾害治理工程（南雁路）</t>
  </si>
  <si>
    <t>2019年门头沟区公路地质灾害治理工程（京拉路、南雁路）</t>
  </si>
  <si>
    <t>货币单位：人民币元</t>
  </si>
  <si>
    <t>京拉路</t>
  </si>
  <si>
    <t>南雁路</t>
  </si>
  <si>
    <t>金额合计</t>
  </si>
  <si>
    <t>临时道路修建、养护与拆除(包括原道路的养护费、交通导改及现况道路保护)</t>
  </si>
  <si>
    <t>202-1</t>
  </si>
  <si>
    <t>清理与掘除</t>
  </si>
  <si>
    <t>-d</t>
  </si>
  <si>
    <t>清理浮石</t>
  </si>
  <si>
    <t>护坡、护面墙</t>
  </si>
  <si>
    <t>208-8</t>
  </si>
  <si>
    <t>坡面柔性防护</t>
  </si>
  <si>
    <t>-c</t>
  </si>
  <si>
    <t>围护型绞索网</t>
  </si>
  <si>
    <t>临时道路修建、养护与拆除(包括原道路的养护费、交通导改及现况道路保护)</t>
  </si>
  <si>
    <t>场地清理</t>
  </si>
  <si>
    <t>-d</t>
  </si>
  <si>
    <t>护坡、护面墙</t>
  </si>
  <si>
    <t>208-8</t>
  </si>
  <si>
    <t>坡面柔性防护</t>
  </si>
  <si>
    <t>-a</t>
  </si>
  <si>
    <t>主动环形防护网</t>
  </si>
  <si>
    <t>-b</t>
  </si>
  <si>
    <t>被动防护网</t>
  </si>
  <si>
    <t>覆盖式帘式网</t>
  </si>
  <si>
    <t>挡土墙</t>
  </si>
  <si>
    <t>209-3</t>
  </si>
  <si>
    <t>砌体挡土墙</t>
  </si>
  <si>
    <t>浆砌片石挡土墙</t>
  </si>
  <si>
    <t>209-5</t>
  </si>
  <si>
    <t>混凝土挡土墙</t>
  </si>
  <si>
    <t>毛石混凝土挡土墙</t>
  </si>
  <si>
    <t>种植乔木、灌木和攀缘植物</t>
  </si>
  <si>
    <t>704-3</t>
  </si>
  <si>
    <t>人工种植攀缘植物</t>
  </si>
  <si>
    <t>地锦（三年生）</t>
  </si>
  <si>
    <t>株</t>
  </si>
  <si>
    <r>
      <t>清单  第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00章 合计   人民币</t>
    </r>
  </si>
  <si>
    <t>清单  第700章  绿化及环境保护设施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</si>
</sst>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47" fillId="0" borderId="0" xfId="0" applyFont="1" applyAlignment="1">
      <alignment vertical="center"/>
    </xf>
    <xf numFmtId="0" fontId="0" fillId="0" borderId="0" xfId="42" applyFo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177" fontId="0" fillId="0" borderId="10" xfId="42" applyNumberFormat="1" applyFont="1" applyBorder="1" applyAlignment="1" applyProtection="1">
      <alignment horizontal="center" vertical="center" shrinkToFit="1"/>
      <protection hidden="1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177" fontId="49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vertical="center"/>
    </xf>
    <xf numFmtId="0" fontId="50" fillId="0" borderId="11" xfId="40" applyFont="1" applyBorder="1" applyAlignment="1">
      <alignment horizontal="center" vertical="center" wrapText="1"/>
      <protection/>
    </xf>
    <xf numFmtId="0" fontId="50" fillId="0" borderId="12" xfId="40" applyFont="1" applyBorder="1" applyAlignment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shrinkToFit="1"/>
    </xf>
    <xf numFmtId="2" fontId="50" fillId="0" borderId="12" xfId="40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40" applyFont="1" applyBorder="1" applyAlignment="1">
      <alignment horizontal="left" vertical="center" wrapText="1"/>
      <protection/>
    </xf>
    <xf numFmtId="0" fontId="50" fillId="0" borderId="12" xfId="40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77" fontId="49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50" fillId="0" borderId="12" xfId="40" applyFont="1" applyBorder="1" applyAlignment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shrinkToFit="1"/>
    </xf>
    <xf numFmtId="2" fontId="50" fillId="0" borderId="12" xfId="40" applyNumberFormat="1" applyFont="1" applyBorder="1" applyAlignment="1">
      <alignment horizontal="center" vertical="center" wrapText="1"/>
      <protection/>
    </xf>
    <xf numFmtId="0" fontId="50" fillId="0" borderId="12" xfId="40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7" fillId="0" borderId="13" xfId="0" applyFont="1" applyBorder="1" applyAlignment="1">
      <alignment vertical="center" wrapText="1"/>
    </xf>
    <xf numFmtId="177" fontId="0" fillId="0" borderId="10" xfId="42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left" vertical="center" wrapText="1" shrinkToFit="1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177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 applyProtection="1">
      <alignment horizontal="left" vertical="center" wrapText="1" shrinkToFit="1"/>
      <protection hidden="1"/>
    </xf>
    <xf numFmtId="0" fontId="47" fillId="0" borderId="0" xfId="0" applyFont="1" applyAlignment="1">
      <alignment horizontal="center" vertical="center" shrinkToFit="1"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5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5" xfId="42" applyFont="1" applyBorder="1" applyAlignment="1">
      <alignment horizontal="center" vertical="center" wrapTex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5" xfId="42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left" vertical="center" wrapText="1" shrinkToFi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178" fontId="50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77" fontId="50" fillId="0" borderId="12" xfId="40" applyNumberFormat="1" applyFont="1" applyBorder="1" applyAlignment="1">
      <alignment horizontal="center" vertical="center" wrapText="1"/>
      <protection/>
    </xf>
    <xf numFmtId="178" fontId="50" fillId="0" borderId="12" xfId="40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10.00390625" style="7" customWidth="1"/>
    <col min="2" max="2" width="31.125" style="7" customWidth="1"/>
    <col min="3" max="3" width="8.00390625" style="7" customWidth="1"/>
    <col min="4" max="4" width="9.125" style="7" customWidth="1"/>
    <col min="5" max="5" width="11.50390625" style="7" customWidth="1"/>
    <col min="6" max="6" width="12.375" style="7" customWidth="1"/>
    <col min="7" max="16384" width="9.00390625" style="7" customWidth="1"/>
  </cols>
  <sheetData>
    <row r="1" spans="1:6" ht="43.5" customHeight="1">
      <c r="A1" s="60" t="s">
        <v>0</v>
      </c>
      <c r="B1" s="60"/>
      <c r="C1" s="60"/>
      <c r="D1" s="60"/>
      <c r="E1" s="60"/>
      <c r="F1" s="60"/>
    </row>
    <row r="2" spans="1:6" ht="38.25" customHeight="1">
      <c r="A2" s="7" t="s">
        <v>18</v>
      </c>
      <c r="B2" s="77" t="s">
        <v>70</v>
      </c>
      <c r="C2" s="61"/>
      <c r="D2" s="61"/>
      <c r="E2" s="65" t="s">
        <v>5</v>
      </c>
      <c r="F2" s="65"/>
    </row>
    <row r="3" spans="1:6" ht="36" customHeight="1">
      <c r="A3" s="62" t="s">
        <v>33</v>
      </c>
      <c r="B3" s="62"/>
      <c r="C3" s="62"/>
      <c r="D3" s="62"/>
      <c r="E3" s="62"/>
      <c r="F3" s="62"/>
    </row>
    <row r="4" spans="1:6" ht="36" customHeight="1">
      <c r="A4" s="10" t="s">
        <v>20</v>
      </c>
      <c r="B4" s="10" t="s">
        <v>21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6" customHeight="1">
      <c r="A5" s="27">
        <v>102</v>
      </c>
      <c r="B5" s="28" t="s">
        <v>45</v>
      </c>
      <c r="C5" s="10"/>
      <c r="D5" s="10"/>
      <c r="E5" s="10"/>
      <c r="F5" s="10"/>
    </row>
    <row r="6" spans="1:6" s="22" customFormat="1" ht="38.25" customHeight="1">
      <c r="A6" s="29" t="s">
        <v>22</v>
      </c>
      <c r="B6" s="30" t="s">
        <v>35</v>
      </c>
      <c r="C6" s="29" t="s">
        <v>23</v>
      </c>
      <c r="D6" s="29">
        <v>1</v>
      </c>
      <c r="E6" s="88"/>
      <c r="F6" s="42">
        <f>ROUND(D6*E6,0)</f>
        <v>0</v>
      </c>
    </row>
    <row r="7" spans="1:6" s="22" customFormat="1" ht="38.25" customHeight="1">
      <c r="A7" s="29" t="s">
        <v>27</v>
      </c>
      <c r="B7" s="30" t="s">
        <v>29</v>
      </c>
      <c r="C7" s="29" t="s">
        <v>23</v>
      </c>
      <c r="D7" s="29">
        <v>1</v>
      </c>
      <c r="E7" s="88"/>
      <c r="F7" s="42">
        <f>ROUND(D7*E7,0)</f>
        <v>0</v>
      </c>
    </row>
    <row r="8" spans="1:6" s="22" customFormat="1" ht="38.25" customHeight="1">
      <c r="A8" s="29" t="s">
        <v>30</v>
      </c>
      <c r="B8" s="30" t="s">
        <v>24</v>
      </c>
      <c r="C8" s="29" t="s">
        <v>23</v>
      </c>
      <c r="D8" s="29">
        <v>1</v>
      </c>
      <c r="E8" s="88"/>
      <c r="F8" s="42">
        <f>ROUND(D8*E8,0)</f>
        <v>0</v>
      </c>
    </row>
    <row r="9" spans="1:6" s="22" customFormat="1" ht="38.25" customHeight="1">
      <c r="A9" s="29">
        <v>103</v>
      </c>
      <c r="B9" s="31" t="s">
        <v>46</v>
      </c>
      <c r="C9" s="29"/>
      <c r="D9" s="29"/>
      <c r="E9" s="88"/>
      <c r="F9" s="42"/>
    </row>
    <row r="10" spans="1:6" s="22" customFormat="1" ht="59.25" customHeight="1">
      <c r="A10" s="29" t="s">
        <v>36</v>
      </c>
      <c r="B10" s="83" t="s">
        <v>77</v>
      </c>
      <c r="C10" s="29" t="s">
        <v>23</v>
      </c>
      <c r="D10" s="29">
        <v>1</v>
      </c>
      <c r="E10" s="88"/>
      <c r="F10" s="42">
        <f>ROUND(D10*E10,0)</f>
        <v>0</v>
      </c>
    </row>
    <row r="11" spans="1:6" s="22" customFormat="1" ht="39.75" customHeight="1">
      <c r="A11" s="32">
        <v>104</v>
      </c>
      <c r="B11" s="30" t="s">
        <v>26</v>
      </c>
      <c r="C11" s="29"/>
      <c r="D11" s="29"/>
      <c r="E11" s="88"/>
      <c r="F11" s="42"/>
    </row>
    <row r="12" spans="1:6" s="22" customFormat="1" ht="38.25" customHeight="1">
      <c r="A12" s="29" t="s">
        <v>25</v>
      </c>
      <c r="B12" s="30" t="s">
        <v>26</v>
      </c>
      <c r="C12" s="29" t="s">
        <v>23</v>
      </c>
      <c r="D12" s="29">
        <v>1</v>
      </c>
      <c r="E12" s="88"/>
      <c r="F12" s="42">
        <f>ROUND(D12*E12,0)</f>
        <v>0</v>
      </c>
    </row>
    <row r="13" spans="1:14" s="18" customFormat="1" ht="36" customHeight="1">
      <c r="A13" s="63" t="s">
        <v>34</v>
      </c>
      <c r="B13" s="63"/>
      <c r="C13" s="63"/>
      <c r="D13" s="64">
        <f>ROUND(SUM(F6:F12),0)</f>
        <v>0</v>
      </c>
      <c r="E13" s="64"/>
      <c r="F13" s="19" t="s">
        <v>19</v>
      </c>
      <c r="G13" s="20"/>
      <c r="H13" s="20"/>
      <c r="I13" s="20"/>
      <c r="J13" s="20"/>
      <c r="K13" s="20"/>
      <c r="L13" s="20"/>
      <c r="M13" s="20"/>
      <c r="N13" s="20"/>
    </row>
    <row r="14" ht="32.25" customHeight="1"/>
    <row r="15" ht="25.5" customHeight="1">
      <c r="A15" s="16"/>
    </row>
  </sheetData>
  <sheetProtection password="9569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5118110236220472" right="0.5118110236220472" top="0.7480314960629921" bottom="0.7480314960629921" header="0.31496062992125984" footer="1.2992125984251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9.25390625" style="13" customWidth="1"/>
    <col min="2" max="2" width="29.875" style="7" customWidth="1"/>
    <col min="3" max="3" width="7.25390625" style="7" customWidth="1"/>
    <col min="4" max="4" width="10.375" style="14" customWidth="1"/>
    <col min="5" max="5" width="10.62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60" t="s">
        <v>0</v>
      </c>
      <c r="B1" s="60"/>
      <c r="C1" s="60"/>
      <c r="D1" s="60"/>
      <c r="E1" s="60"/>
      <c r="F1" s="60"/>
    </row>
    <row r="2" spans="1:6" ht="48" customHeight="1">
      <c r="A2" s="8" t="s">
        <v>18</v>
      </c>
      <c r="B2" s="66" t="str">
        <f>'第100章 （京拉路）'!B2:D2</f>
        <v>2019年门头沟区公路地质灾害治理工程（京拉路）</v>
      </c>
      <c r="C2" s="66"/>
      <c r="D2" s="66"/>
      <c r="E2" s="67" t="s">
        <v>6</v>
      </c>
      <c r="F2" s="67"/>
    </row>
    <row r="3" spans="1:6" ht="36" customHeight="1">
      <c r="A3" s="62" t="s">
        <v>39</v>
      </c>
      <c r="B3" s="62"/>
      <c r="C3" s="62"/>
      <c r="D3" s="62"/>
      <c r="E3" s="62"/>
      <c r="F3" s="62"/>
    </row>
    <row r="4" spans="1:6" ht="36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s="22" customFormat="1" ht="34.5" customHeight="1">
      <c r="A5" s="23">
        <v>202</v>
      </c>
      <c r="B5" s="33" t="s">
        <v>47</v>
      </c>
      <c r="C5" s="24"/>
      <c r="D5" s="24"/>
      <c r="E5" s="25"/>
      <c r="F5" s="21"/>
    </row>
    <row r="6" spans="1:6" s="22" customFormat="1" ht="34.5" customHeight="1">
      <c r="A6" s="84" t="s">
        <v>78</v>
      </c>
      <c r="B6" s="85" t="s">
        <v>79</v>
      </c>
      <c r="C6" s="24" t="s">
        <v>37</v>
      </c>
      <c r="D6" s="24"/>
      <c r="E6" s="25"/>
      <c r="F6" s="21"/>
    </row>
    <row r="7" spans="1:6" s="22" customFormat="1" ht="34.5" customHeight="1">
      <c r="A7" s="86" t="s">
        <v>80</v>
      </c>
      <c r="B7" s="85" t="s">
        <v>81</v>
      </c>
      <c r="C7" s="54" t="s">
        <v>41</v>
      </c>
      <c r="D7" s="26">
        <v>179</v>
      </c>
      <c r="E7" s="52"/>
      <c r="F7" s="42">
        <f>ROUND(D7*E7,0)</f>
        <v>0</v>
      </c>
    </row>
    <row r="8" spans="1:6" s="22" customFormat="1" ht="34.5" customHeight="1">
      <c r="A8" s="86">
        <v>208</v>
      </c>
      <c r="B8" s="85" t="s">
        <v>82</v>
      </c>
      <c r="C8" s="34"/>
      <c r="D8" s="26"/>
      <c r="E8" s="52"/>
      <c r="F8" s="42"/>
    </row>
    <row r="9" spans="1:6" s="22" customFormat="1" ht="34.5" customHeight="1">
      <c r="A9" s="86" t="s">
        <v>83</v>
      </c>
      <c r="B9" s="85" t="s">
        <v>84</v>
      </c>
      <c r="C9" s="24"/>
      <c r="D9" s="24"/>
      <c r="E9" s="52"/>
      <c r="F9" s="21"/>
    </row>
    <row r="10" spans="1:6" s="22" customFormat="1" ht="34.5" customHeight="1">
      <c r="A10" s="86" t="s">
        <v>85</v>
      </c>
      <c r="B10" s="87" t="s">
        <v>86</v>
      </c>
      <c r="C10" s="54" t="s">
        <v>28</v>
      </c>
      <c r="D10" s="26">
        <v>17617.7</v>
      </c>
      <c r="E10" s="52"/>
      <c r="F10" s="21">
        <f>ROUND(D10*E10,0)</f>
        <v>0</v>
      </c>
    </row>
    <row r="11" spans="1:6" s="18" customFormat="1" ht="34.5" customHeight="1">
      <c r="A11" s="63" t="s">
        <v>40</v>
      </c>
      <c r="B11" s="63"/>
      <c r="C11" s="63"/>
      <c r="D11" s="64">
        <f>ROUND(SUM(F5:F10),0)</f>
        <v>0</v>
      </c>
      <c r="E11" s="64"/>
      <c r="F11" s="17" t="s">
        <v>19</v>
      </c>
    </row>
  </sheetData>
  <sheetProtection password="9569" sheet="1"/>
  <protectedRanges>
    <protectedRange sqref="E7 E10" name="区域1"/>
  </protectedRanges>
  <mergeCells count="6">
    <mergeCell ref="A11:C11"/>
    <mergeCell ref="D11:E11"/>
    <mergeCell ref="A1:F1"/>
    <mergeCell ref="B2:D2"/>
    <mergeCell ref="E2:F2"/>
    <mergeCell ref="A3:F3"/>
  </mergeCells>
  <printOptions horizontalCentered="1"/>
  <pageMargins left="0.7480314960629921" right="0.7480314960629921" top="0.7874015748031497" bottom="0.7874015748031497" header="0.5118110236220472" footer="0.905511811023622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13" sqref="D13:E13"/>
    </sheetView>
  </sheetViews>
  <sheetFormatPr defaultColWidth="9.00390625" defaultRowHeight="14.25"/>
  <cols>
    <col min="1" max="1" width="10.00390625" style="36" customWidth="1"/>
    <col min="2" max="2" width="31.125" style="36" customWidth="1"/>
    <col min="3" max="3" width="8.00390625" style="36" customWidth="1"/>
    <col min="4" max="4" width="9.125" style="36" customWidth="1"/>
    <col min="5" max="5" width="11.50390625" style="36" customWidth="1"/>
    <col min="6" max="6" width="12.375" style="36" customWidth="1"/>
    <col min="7" max="16384" width="9.00390625" style="36" customWidth="1"/>
  </cols>
  <sheetData>
    <row r="1" spans="1:6" ht="43.5" customHeight="1">
      <c r="A1" s="60" t="s">
        <v>48</v>
      </c>
      <c r="B1" s="60"/>
      <c r="C1" s="60"/>
      <c r="D1" s="60"/>
      <c r="E1" s="60"/>
      <c r="F1" s="60"/>
    </row>
    <row r="2" spans="1:6" ht="38.25" customHeight="1">
      <c r="A2" s="36" t="s">
        <v>49</v>
      </c>
      <c r="B2" s="77" t="s">
        <v>71</v>
      </c>
      <c r="C2" s="61"/>
      <c r="D2" s="61"/>
      <c r="E2" s="65" t="s">
        <v>50</v>
      </c>
      <c r="F2" s="65"/>
    </row>
    <row r="3" spans="1:6" ht="36" customHeight="1">
      <c r="A3" s="62" t="s">
        <v>51</v>
      </c>
      <c r="B3" s="62"/>
      <c r="C3" s="62"/>
      <c r="D3" s="62"/>
      <c r="E3" s="62"/>
      <c r="F3" s="62"/>
    </row>
    <row r="4" spans="1:6" ht="36" customHeight="1">
      <c r="A4" s="37" t="s">
        <v>52</v>
      </c>
      <c r="B4" s="37" t="s">
        <v>53</v>
      </c>
      <c r="C4" s="37" t="s">
        <v>54</v>
      </c>
      <c r="D4" s="37" t="s">
        <v>55</v>
      </c>
      <c r="E4" s="37" t="s">
        <v>56</v>
      </c>
      <c r="F4" s="37" t="s">
        <v>57</v>
      </c>
    </row>
    <row r="5" spans="1:6" ht="36" customHeight="1">
      <c r="A5" s="38">
        <v>102</v>
      </c>
      <c r="B5" s="39" t="s">
        <v>58</v>
      </c>
      <c r="C5" s="37"/>
      <c r="D5" s="37"/>
      <c r="E5" s="37"/>
      <c r="F5" s="37"/>
    </row>
    <row r="6" spans="1:6" s="43" customFormat="1" ht="38.25" customHeight="1">
      <c r="A6" s="40" t="s">
        <v>22</v>
      </c>
      <c r="B6" s="41" t="s">
        <v>35</v>
      </c>
      <c r="C6" s="40" t="s">
        <v>23</v>
      </c>
      <c r="D6" s="40">
        <v>1</v>
      </c>
      <c r="E6" s="88"/>
      <c r="F6" s="42">
        <f>ROUND(D6*E6,0)</f>
        <v>0</v>
      </c>
    </row>
    <row r="7" spans="1:6" s="43" customFormat="1" ht="38.25" customHeight="1">
      <c r="A7" s="40" t="s">
        <v>27</v>
      </c>
      <c r="B7" s="41" t="s">
        <v>29</v>
      </c>
      <c r="C7" s="40" t="s">
        <v>23</v>
      </c>
      <c r="D7" s="40">
        <v>1</v>
      </c>
      <c r="E7" s="88"/>
      <c r="F7" s="42">
        <f>ROUND(D7*E7,0)</f>
        <v>0</v>
      </c>
    </row>
    <row r="8" spans="1:6" s="43" customFormat="1" ht="38.25" customHeight="1">
      <c r="A8" s="40" t="s">
        <v>30</v>
      </c>
      <c r="B8" s="41" t="s">
        <v>24</v>
      </c>
      <c r="C8" s="40" t="s">
        <v>23</v>
      </c>
      <c r="D8" s="40">
        <v>1</v>
      </c>
      <c r="E8" s="88"/>
      <c r="F8" s="42">
        <f>ROUND(D8*E8,0)</f>
        <v>0</v>
      </c>
    </row>
    <row r="9" spans="1:6" s="43" customFormat="1" ht="38.25" customHeight="1">
      <c r="A9" s="40">
        <v>103</v>
      </c>
      <c r="B9" s="41" t="s">
        <v>59</v>
      </c>
      <c r="C9" s="40"/>
      <c r="D9" s="40"/>
      <c r="E9" s="88"/>
      <c r="F9" s="42"/>
    </row>
    <row r="10" spans="1:6" s="43" customFormat="1" ht="59.25" customHeight="1">
      <c r="A10" s="40" t="s">
        <v>36</v>
      </c>
      <c r="B10" s="83" t="s">
        <v>87</v>
      </c>
      <c r="C10" s="40" t="s">
        <v>23</v>
      </c>
      <c r="D10" s="40">
        <v>1</v>
      </c>
      <c r="E10" s="88"/>
      <c r="F10" s="42">
        <f>ROUND(D10*E10,0)</f>
        <v>0</v>
      </c>
    </row>
    <row r="11" spans="1:6" s="43" customFormat="1" ht="39.75" customHeight="1">
      <c r="A11" s="40">
        <v>104</v>
      </c>
      <c r="B11" s="41" t="s">
        <v>26</v>
      </c>
      <c r="C11" s="40"/>
      <c r="D11" s="40"/>
      <c r="E11" s="88"/>
      <c r="F11" s="42"/>
    </row>
    <row r="12" spans="1:6" s="43" customFormat="1" ht="38.25" customHeight="1">
      <c r="A12" s="40" t="s">
        <v>25</v>
      </c>
      <c r="B12" s="41" t="s">
        <v>26</v>
      </c>
      <c r="C12" s="40" t="s">
        <v>23</v>
      </c>
      <c r="D12" s="40">
        <v>1</v>
      </c>
      <c r="E12" s="88"/>
      <c r="F12" s="42">
        <f>ROUND(D12*E12,0)</f>
        <v>0</v>
      </c>
    </row>
    <row r="13" spans="1:14" s="46" customFormat="1" ht="36" customHeight="1">
      <c r="A13" s="63" t="s">
        <v>60</v>
      </c>
      <c r="B13" s="63"/>
      <c r="C13" s="63"/>
      <c r="D13" s="64">
        <f>ROUND(SUM(F6:F12),0)</f>
        <v>0</v>
      </c>
      <c r="E13" s="64"/>
      <c r="F13" s="44" t="s">
        <v>61</v>
      </c>
      <c r="G13" s="45"/>
      <c r="H13" s="45"/>
      <c r="I13" s="45"/>
      <c r="J13" s="45"/>
      <c r="K13" s="45"/>
      <c r="L13" s="45"/>
      <c r="M13" s="45"/>
      <c r="N13" s="45"/>
    </row>
    <row r="14" ht="32.25" customHeight="1"/>
    <row r="15" ht="25.5" customHeight="1">
      <c r="A15" s="46"/>
    </row>
  </sheetData>
  <sheetProtection password="956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5118110236220472" right="0.5118110236220472" top="0.7480314960629921" bottom="0.7480314960629921" header="0.31496062992125984" footer="0.9055118110236221"/>
  <pageSetup horizontalDpi="600" verticalDpi="600" orientation="portrait" paperSize="9" r:id="rId1"/>
  <headerFooter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H14" sqref="H14"/>
    </sheetView>
  </sheetViews>
  <sheetFormatPr defaultColWidth="9.00390625" defaultRowHeight="14.25"/>
  <cols>
    <col min="1" max="1" width="9.25390625" style="55" customWidth="1"/>
    <col min="2" max="2" width="29.875" style="36" customWidth="1"/>
    <col min="3" max="3" width="7.25390625" style="36" customWidth="1"/>
    <col min="4" max="4" width="10.375" style="56" customWidth="1"/>
    <col min="5" max="5" width="10.625" style="57" customWidth="1"/>
    <col min="6" max="6" width="12.75390625" style="57" customWidth="1"/>
    <col min="7" max="7" width="9.00390625" style="36" customWidth="1"/>
    <col min="8" max="8" width="45.00390625" style="36" bestFit="1" customWidth="1"/>
    <col min="9" max="9" width="13.875" style="36" bestFit="1" customWidth="1"/>
    <col min="10" max="16384" width="9.00390625" style="36" customWidth="1"/>
  </cols>
  <sheetData>
    <row r="1" spans="1:6" ht="43.5" customHeight="1">
      <c r="A1" s="60" t="s">
        <v>62</v>
      </c>
      <c r="B1" s="60"/>
      <c r="C1" s="60"/>
      <c r="D1" s="60"/>
      <c r="E1" s="60"/>
      <c r="F1" s="60"/>
    </row>
    <row r="2" spans="1:6" ht="48" customHeight="1">
      <c r="A2" s="47" t="s">
        <v>49</v>
      </c>
      <c r="B2" s="66" t="str">
        <f>'第100章(南雁路)'!B2:D2</f>
        <v>2019年门头沟区公路地质灾害治理工程（南雁路）</v>
      </c>
      <c r="C2" s="66"/>
      <c r="D2" s="66"/>
      <c r="E2" s="67" t="s">
        <v>63</v>
      </c>
      <c r="F2" s="67"/>
    </row>
    <row r="3" spans="1:6" ht="36" customHeight="1">
      <c r="A3" s="62" t="s">
        <v>64</v>
      </c>
      <c r="B3" s="62"/>
      <c r="C3" s="62"/>
      <c r="D3" s="62"/>
      <c r="E3" s="62"/>
      <c r="F3" s="62"/>
    </row>
    <row r="4" spans="1:6" ht="36" customHeight="1">
      <c r="A4" s="48" t="s">
        <v>52</v>
      </c>
      <c r="B4" s="37" t="s">
        <v>53</v>
      </c>
      <c r="C4" s="37" t="s">
        <v>54</v>
      </c>
      <c r="D4" s="49" t="s">
        <v>65</v>
      </c>
      <c r="E4" s="50" t="s">
        <v>56</v>
      </c>
      <c r="F4" s="50" t="s">
        <v>57</v>
      </c>
    </row>
    <row r="5" spans="1:6" s="43" customFormat="1" ht="34.5" customHeight="1">
      <c r="A5" s="84">
        <v>202</v>
      </c>
      <c r="B5" s="85" t="s">
        <v>88</v>
      </c>
      <c r="C5" s="84"/>
      <c r="D5" s="51"/>
      <c r="E5" s="52"/>
      <c r="F5" s="42"/>
    </row>
    <row r="6" spans="1:6" s="43" customFormat="1" ht="34.5" customHeight="1">
      <c r="A6" s="84" t="s">
        <v>78</v>
      </c>
      <c r="B6" s="85" t="s">
        <v>79</v>
      </c>
      <c r="C6" s="84"/>
      <c r="D6" s="51"/>
      <c r="E6" s="52"/>
      <c r="F6" s="42"/>
    </row>
    <row r="7" spans="1:6" s="43" customFormat="1" ht="34.5" customHeight="1">
      <c r="A7" s="86" t="s">
        <v>89</v>
      </c>
      <c r="B7" s="85" t="s">
        <v>81</v>
      </c>
      <c r="C7" s="84" t="s">
        <v>41</v>
      </c>
      <c r="D7" s="95">
        <v>330</v>
      </c>
      <c r="E7" s="52"/>
      <c r="F7" s="42">
        <f>ROUND(D7*E7,0)</f>
        <v>0</v>
      </c>
    </row>
    <row r="8" spans="1:6" s="43" customFormat="1" ht="34.5" customHeight="1">
      <c r="A8" s="86">
        <v>208</v>
      </c>
      <c r="B8" s="85" t="s">
        <v>90</v>
      </c>
      <c r="C8" s="84"/>
      <c r="D8" s="95"/>
      <c r="E8" s="52"/>
      <c r="F8" s="42"/>
    </row>
    <row r="9" spans="1:6" s="43" customFormat="1" ht="34.5" customHeight="1">
      <c r="A9" s="86" t="s">
        <v>91</v>
      </c>
      <c r="B9" s="85" t="s">
        <v>92</v>
      </c>
      <c r="C9" s="84"/>
      <c r="D9" s="95"/>
      <c r="E9" s="52"/>
      <c r="F9" s="42"/>
    </row>
    <row r="10" spans="1:6" s="43" customFormat="1" ht="34.5" customHeight="1">
      <c r="A10" s="86" t="s">
        <v>93</v>
      </c>
      <c r="B10" s="87" t="s">
        <v>94</v>
      </c>
      <c r="C10" s="84" t="s">
        <v>28</v>
      </c>
      <c r="D10" s="95">
        <v>12697.3</v>
      </c>
      <c r="E10" s="52"/>
      <c r="F10" s="42">
        <f>ROUND(D10*E10,0)</f>
        <v>0</v>
      </c>
    </row>
    <row r="11" spans="1:6" s="43" customFormat="1" ht="34.5" customHeight="1">
      <c r="A11" s="86" t="s">
        <v>95</v>
      </c>
      <c r="B11" s="87" t="s">
        <v>96</v>
      </c>
      <c r="C11" s="84" t="s">
        <v>28</v>
      </c>
      <c r="D11" s="95">
        <v>540</v>
      </c>
      <c r="E11" s="52"/>
      <c r="F11" s="42">
        <f>ROUND(D11*E11,0)</f>
        <v>0</v>
      </c>
    </row>
    <row r="12" spans="1:6" s="43" customFormat="1" ht="34.5" customHeight="1">
      <c r="A12" s="86" t="s">
        <v>89</v>
      </c>
      <c r="B12" s="85" t="s">
        <v>97</v>
      </c>
      <c r="C12" s="84" t="s">
        <v>28</v>
      </c>
      <c r="D12" s="95">
        <v>3199.5</v>
      </c>
      <c r="E12" s="52"/>
      <c r="F12" s="42">
        <f>ROUND(D12*E12,0)</f>
        <v>0</v>
      </c>
    </row>
    <row r="13" spans="1:6" s="43" customFormat="1" ht="34.5" customHeight="1">
      <c r="A13" s="86">
        <v>209</v>
      </c>
      <c r="B13" s="85" t="s">
        <v>98</v>
      </c>
      <c r="C13" s="84"/>
      <c r="D13" s="95"/>
      <c r="E13" s="52"/>
      <c r="F13" s="42"/>
    </row>
    <row r="14" spans="1:6" s="43" customFormat="1" ht="34.5" customHeight="1">
      <c r="A14" s="89" t="s">
        <v>99</v>
      </c>
      <c r="B14" s="85" t="s">
        <v>100</v>
      </c>
      <c r="C14" s="84"/>
      <c r="D14" s="95"/>
      <c r="E14" s="52"/>
      <c r="F14" s="42"/>
    </row>
    <row r="15" spans="1:6" s="43" customFormat="1" ht="34.5" customHeight="1">
      <c r="A15" s="89" t="s">
        <v>38</v>
      </c>
      <c r="B15" s="85" t="s">
        <v>101</v>
      </c>
      <c r="C15" s="84" t="s">
        <v>41</v>
      </c>
      <c r="D15" s="95">
        <v>106</v>
      </c>
      <c r="E15" s="52"/>
      <c r="F15" s="42">
        <f>ROUND(D15*E15,0)</f>
        <v>0</v>
      </c>
    </row>
    <row r="16" spans="1:6" s="43" customFormat="1" ht="34.5" customHeight="1">
      <c r="A16" s="89" t="s">
        <v>102</v>
      </c>
      <c r="B16" s="85" t="s">
        <v>103</v>
      </c>
      <c r="C16" s="84"/>
      <c r="D16" s="95"/>
      <c r="E16" s="52"/>
      <c r="F16" s="42"/>
    </row>
    <row r="17" spans="1:6" s="43" customFormat="1" ht="34.5" customHeight="1">
      <c r="A17" s="89" t="s">
        <v>38</v>
      </c>
      <c r="B17" s="85" t="s">
        <v>104</v>
      </c>
      <c r="C17" s="84" t="s">
        <v>41</v>
      </c>
      <c r="D17" s="95">
        <v>475</v>
      </c>
      <c r="E17" s="52"/>
      <c r="F17" s="42">
        <f>ROUND(D17*E17,0)</f>
        <v>0</v>
      </c>
    </row>
    <row r="18" spans="1:6" s="46" customFormat="1" ht="34.5" customHeight="1">
      <c r="A18" s="63" t="s">
        <v>66</v>
      </c>
      <c r="B18" s="63"/>
      <c r="C18" s="63"/>
      <c r="D18" s="64">
        <f>ROUND(SUM(F5:F17),0)</f>
        <v>0</v>
      </c>
      <c r="E18" s="64"/>
      <c r="F18" s="50" t="s">
        <v>67</v>
      </c>
    </row>
  </sheetData>
  <sheetProtection password="9569" sheet="1"/>
  <protectedRanges>
    <protectedRange sqref="E7 E10:E12 E15 E17" name="区域1"/>
  </protectedRanges>
  <mergeCells count="6">
    <mergeCell ref="A1:F1"/>
    <mergeCell ref="B2:D2"/>
    <mergeCell ref="E2:F2"/>
    <mergeCell ref="A3:F3"/>
    <mergeCell ref="A18:C18"/>
    <mergeCell ref="D18:E18"/>
  </mergeCells>
  <printOptions horizontalCentered="1"/>
  <pageMargins left="0.5118110236220472" right="0.5118110236220472" top="0.7480314960629921" bottom="0.7480314960629921" header="0.31496062992125984" footer="0.9055118110236221"/>
  <pageSetup horizontalDpi="600" verticalDpi="600" orientation="portrait" paperSize="9" r:id="rId1"/>
  <headerFooter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1.00390625" style="55" customWidth="1"/>
    <col min="2" max="2" width="28.75390625" style="36" customWidth="1"/>
    <col min="3" max="3" width="7.125" style="36" customWidth="1"/>
    <col min="4" max="4" width="11.625" style="56" customWidth="1"/>
    <col min="5" max="5" width="11.375" style="57" customWidth="1"/>
    <col min="6" max="6" width="12.75390625" style="57" customWidth="1"/>
    <col min="7" max="7" width="9.00390625" style="36" customWidth="1"/>
    <col min="8" max="8" width="45.00390625" style="36" bestFit="1" customWidth="1"/>
    <col min="9" max="9" width="13.875" style="36" bestFit="1" customWidth="1"/>
    <col min="10" max="16384" width="9.00390625" style="36" customWidth="1"/>
  </cols>
  <sheetData>
    <row r="1" spans="1:6" ht="43.5" customHeight="1">
      <c r="A1" s="60" t="s">
        <v>48</v>
      </c>
      <c r="B1" s="60"/>
      <c r="C1" s="60"/>
      <c r="D1" s="60"/>
      <c r="E1" s="60"/>
      <c r="F1" s="60"/>
    </row>
    <row r="2" spans="1:6" ht="41.25" customHeight="1">
      <c r="A2" s="47" t="s">
        <v>49</v>
      </c>
      <c r="B2" s="66" t="str">
        <f>'第100章(南雁路)'!B2:D2</f>
        <v>2019年门头沟区公路地质灾害治理工程（南雁路）</v>
      </c>
      <c r="C2" s="66"/>
      <c r="D2" s="66"/>
      <c r="E2" s="67" t="s">
        <v>68</v>
      </c>
      <c r="F2" s="67"/>
    </row>
    <row r="3" spans="1:6" ht="36" customHeight="1">
      <c r="A3" s="93" t="s">
        <v>111</v>
      </c>
      <c r="B3" s="93"/>
      <c r="C3" s="93"/>
      <c r="D3" s="93"/>
      <c r="E3" s="93"/>
      <c r="F3" s="93"/>
    </row>
    <row r="4" spans="1:6" ht="36" customHeight="1">
      <c r="A4" s="48" t="s">
        <v>52</v>
      </c>
      <c r="B4" s="37" t="s">
        <v>53</v>
      </c>
      <c r="C4" s="37" t="s">
        <v>54</v>
      </c>
      <c r="D4" s="49" t="s">
        <v>55</v>
      </c>
      <c r="E4" s="50" t="s">
        <v>56</v>
      </c>
      <c r="F4" s="50" t="s">
        <v>57</v>
      </c>
    </row>
    <row r="5" spans="1:6" s="43" customFormat="1" ht="36" customHeight="1">
      <c r="A5" s="90">
        <v>704</v>
      </c>
      <c r="B5" s="91" t="s">
        <v>105</v>
      </c>
      <c r="C5" s="90"/>
      <c r="D5" s="53"/>
      <c r="E5" s="52"/>
      <c r="F5" s="42"/>
    </row>
    <row r="6" spans="1:6" s="43" customFormat="1" ht="36" customHeight="1">
      <c r="A6" s="89" t="s">
        <v>106</v>
      </c>
      <c r="B6" s="85" t="s">
        <v>107</v>
      </c>
      <c r="C6" s="84" t="s">
        <v>37</v>
      </c>
      <c r="D6" s="53"/>
      <c r="E6" s="52"/>
      <c r="F6" s="42"/>
    </row>
    <row r="7" spans="1:6" s="43" customFormat="1" ht="36" customHeight="1">
      <c r="A7" s="89" t="s">
        <v>38</v>
      </c>
      <c r="B7" s="85" t="s">
        <v>108</v>
      </c>
      <c r="C7" s="84" t="s">
        <v>109</v>
      </c>
      <c r="D7" s="94">
        <v>133</v>
      </c>
      <c r="E7" s="52"/>
      <c r="F7" s="42">
        <f>ROUND(D7*E7,0)</f>
        <v>0</v>
      </c>
    </row>
    <row r="8" spans="1:6" s="46" customFormat="1" ht="39" customHeight="1">
      <c r="A8" s="92" t="s">
        <v>110</v>
      </c>
      <c r="B8" s="63"/>
      <c r="C8" s="63"/>
      <c r="D8" s="64">
        <f>ROUND(SUM(F5:F7),0)</f>
        <v>0</v>
      </c>
      <c r="E8" s="64"/>
      <c r="F8" s="50" t="s">
        <v>61</v>
      </c>
    </row>
  </sheetData>
  <sheetProtection password="9569" sheet="1"/>
  <protectedRanges>
    <protectedRange sqref="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5118110236220472" right="0.5118110236220472" top="0.7480314960629921" bottom="0.7480314960629921" header="0.31496062992125984" footer="0.5118110236220472"/>
  <pageSetup horizontalDpi="600" verticalDpi="600" orientation="portrait" paperSize="9" r:id="rId1"/>
  <headerFooter>
    <oddFooter>&amp;L&amp;"宋体,加粗"投标书签署人签字：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" width="11.25390625" style="1" customWidth="1"/>
    <col min="2" max="2" width="8.75390625" style="1" customWidth="1"/>
    <col min="3" max="3" width="26.75390625" style="1" customWidth="1"/>
    <col min="4" max="4" width="16.875" style="1" customWidth="1"/>
    <col min="5" max="5" width="16.125" style="1" customWidth="1"/>
    <col min="6" max="6" width="14.00390625" style="1" customWidth="1"/>
    <col min="7" max="16384" width="9.00390625" style="1" customWidth="1"/>
  </cols>
  <sheetData>
    <row r="1" spans="1:6" ht="42.75" customHeight="1">
      <c r="A1" s="70" t="s">
        <v>7</v>
      </c>
      <c r="B1" s="70"/>
      <c r="C1" s="70"/>
      <c r="D1" s="70"/>
      <c r="E1" s="70"/>
      <c r="F1" s="70"/>
    </row>
    <row r="2" spans="1:6" s="2" customFormat="1" ht="38.25" customHeight="1">
      <c r="A2" s="58" t="s">
        <v>18</v>
      </c>
      <c r="B2" s="78" t="s">
        <v>72</v>
      </c>
      <c r="C2" s="78"/>
      <c r="D2" s="78"/>
      <c r="E2" s="79" t="s">
        <v>73</v>
      </c>
      <c r="F2" s="79"/>
    </row>
    <row r="3" spans="1:6" s="3" customFormat="1" ht="44.25" customHeight="1">
      <c r="A3" s="4" t="s">
        <v>8</v>
      </c>
      <c r="B3" s="4" t="s">
        <v>9</v>
      </c>
      <c r="C3" s="4" t="s">
        <v>10</v>
      </c>
      <c r="D3" s="80" t="s">
        <v>74</v>
      </c>
      <c r="E3" s="81" t="s">
        <v>75</v>
      </c>
      <c r="F3" s="82" t="s">
        <v>76</v>
      </c>
    </row>
    <row r="4" spans="1:6" s="3" customFormat="1" ht="32.25" customHeight="1">
      <c r="A4" s="5">
        <v>1</v>
      </c>
      <c r="B4" s="5">
        <v>100</v>
      </c>
      <c r="C4" s="5" t="s">
        <v>11</v>
      </c>
      <c r="D4" s="5">
        <f>'第100章 （京拉路）'!D13:E13</f>
        <v>0</v>
      </c>
      <c r="E4" s="5">
        <f>'第100章(南雁路)'!D13</f>
        <v>0</v>
      </c>
      <c r="F4" s="5">
        <f>D4+E4</f>
        <v>0</v>
      </c>
    </row>
    <row r="5" spans="1:6" s="3" customFormat="1" ht="32.25" customHeight="1">
      <c r="A5" s="5">
        <v>2</v>
      </c>
      <c r="B5" s="5">
        <v>200</v>
      </c>
      <c r="C5" s="5" t="s">
        <v>12</v>
      </c>
      <c r="D5" s="5">
        <f>'第200章 (京拉路)'!D11:E11</f>
        <v>0</v>
      </c>
      <c r="E5" s="5">
        <f>SUM('第200章(南雁路)'!D18:E18)</f>
        <v>0</v>
      </c>
      <c r="F5" s="5">
        <f>D5+E5</f>
        <v>0</v>
      </c>
    </row>
    <row r="6" spans="1:6" s="3" customFormat="1" ht="32.25" customHeight="1">
      <c r="A6" s="5">
        <v>3</v>
      </c>
      <c r="B6" s="5">
        <v>300</v>
      </c>
      <c r="C6" s="5" t="s">
        <v>13</v>
      </c>
      <c r="D6" s="5"/>
      <c r="E6" s="5"/>
      <c r="F6" s="5"/>
    </row>
    <row r="7" spans="1:6" s="3" customFormat="1" ht="32.25" customHeight="1">
      <c r="A7" s="5">
        <v>4</v>
      </c>
      <c r="B7" s="5">
        <v>400</v>
      </c>
      <c r="C7" s="5" t="s">
        <v>14</v>
      </c>
      <c r="D7" s="5"/>
      <c r="E7" s="5"/>
      <c r="F7" s="5"/>
    </row>
    <row r="8" spans="1:6" s="3" customFormat="1" ht="32.25" customHeight="1">
      <c r="A8" s="5">
        <v>5</v>
      </c>
      <c r="B8" s="5">
        <v>500</v>
      </c>
      <c r="C8" s="5" t="s">
        <v>15</v>
      </c>
      <c r="D8" s="5"/>
      <c r="E8" s="5"/>
      <c r="F8" s="5"/>
    </row>
    <row r="9" spans="1:6" s="3" customFormat="1" ht="32.25" customHeight="1">
      <c r="A9" s="5">
        <v>6</v>
      </c>
      <c r="B9" s="5">
        <v>600</v>
      </c>
      <c r="C9" s="5" t="s">
        <v>16</v>
      </c>
      <c r="D9" s="5"/>
      <c r="E9" s="5"/>
      <c r="F9" s="5"/>
    </row>
    <row r="10" spans="1:6" s="3" customFormat="1" ht="32.25" customHeight="1">
      <c r="A10" s="5">
        <v>7</v>
      </c>
      <c r="B10" s="5">
        <v>700</v>
      </c>
      <c r="C10" s="5" t="s">
        <v>17</v>
      </c>
      <c r="D10" s="5">
        <v>0</v>
      </c>
      <c r="E10" s="5">
        <f>'第700章(南雁路)'!D8</f>
        <v>0</v>
      </c>
      <c r="F10" s="5">
        <f>D10+E10</f>
        <v>0</v>
      </c>
    </row>
    <row r="11" spans="1:6" s="3" customFormat="1" ht="32.25" customHeight="1">
      <c r="A11" s="5">
        <v>8</v>
      </c>
      <c r="B11" s="71" t="s">
        <v>31</v>
      </c>
      <c r="C11" s="71"/>
      <c r="D11" s="6">
        <f>SUM(D4:D10)</f>
        <v>0</v>
      </c>
      <c r="E11" s="6">
        <f>SUM(E4:E10)</f>
        <v>0</v>
      </c>
      <c r="F11" s="6">
        <f>SUM(F4:F10)</f>
        <v>0</v>
      </c>
    </row>
    <row r="12" spans="1:6" s="3" customFormat="1" ht="42.75" customHeight="1">
      <c r="A12" s="5">
        <v>9</v>
      </c>
      <c r="B12" s="71" t="s">
        <v>32</v>
      </c>
      <c r="C12" s="71"/>
      <c r="D12" s="35"/>
      <c r="E12" s="35"/>
      <c r="F12" s="6"/>
    </row>
    <row r="13" spans="1:6" s="3" customFormat="1" ht="34.5" customHeight="1">
      <c r="A13" s="5">
        <v>10</v>
      </c>
      <c r="B13" s="72" t="s">
        <v>44</v>
      </c>
      <c r="C13" s="71"/>
      <c r="D13" s="6">
        <f>ROUND((3593429*1.5%),)</f>
        <v>53901</v>
      </c>
      <c r="E13" s="6">
        <f>ROUND((4682154*1.5%),)</f>
        <v>70232</v>
      </c>
      <c r="F13" s="59">
        <f>D13+E13</f>
        <v>124133</v>
      </c>
    </row>
    <row r="14" spans="1:6" s="3" customFormat="1" ht="45" customHeight="1">
      <c r="A14" s="5">
        <v>11</v>
      </c>
      <c r="B14" s="73" t="s">
        <v>43</v>
      </c>
      <c r="C14" s="74"/>
      <c r="D14" s="6">
        <f>ROUND(D11-D12-D13,0)</f>
        <v>-53901</v>
      </c>
      <c r="E14" s="6">
        <f>ROUND(E11-E12-E13,0)</f>
        <v>-70232</v>
      </c>
      <c r="F14" s="5">
        <f>D14+E14</f>
        <v>-124133</v>
      </c>
    </row>
    <row r="15" spans="1:6" s="3" customFormat="1" ht="36.75" customHeight="1">
      <c r="A15" s="5">
        <v>12</v>
      </c>
      <c r="B15" s="75" t="s">
        <v>69</v>
      </c>
      <c r="C15" s="76"/>
      <c r="D15" s="6">
        <f>ROUND((D14*3%),)</f>
        <v>-1617</v>
      </c>
      <c r="E15" s="6">
        <f>ROUND((E14*3%),)</f>
        <v>-2107</v>
      </c>
      <c r="F15" s="5">
        <f>D15+E15</f>
        <v>-3724</v>
      </c>
    </row>
    <row r="16" spans="1:6" s="3" customFormat="1" ht="38.25" customHeight="1">
      <c r="A16" s="5">
        <v>13</v>
      </c>
      <c r="B16" s="68" t="s">
        <v>42</v>
      </c>
      <c r="C16" s="69"/>
      <c r="D16" s="6">
        <f>D11+D15</f>
        <v>-1617</v>
      </c>
      <c r="E16" s="6">
        <f>E11+E15</f>
        <v>-2107</v>
      </c>
      <c r="F16" s="5">
        <f>D16+E16</f>
        <v>-3724</v>
      </c>
    </row>
  </sheetData>
  <sheetProtection password="9569" sheet="1"/>
  <mergeCells count="9">
    <mergeCell ref="B16:C16"/>
    <mergeCell ref="A1:F1"/>
    <mergeCell ref="B11:C11"/>
    <mergeCell ref="B12:C12"/>
    <mergeCell ref="B13:C13"/>
    <mergeCell ref="B14:C14"/>
    <mergeCell ref="B15:C15"/>
    <mergeCell ref="B2:D2"/>
    <mergeCell ref="E2:F2"/>
  </mergeCells>
  <printOptions horizontalCentered="1"/>
  <pageMargins left="0.11811023622047245" right="0.11811023622047245" top="0.7480314960629921" bottom="0.7480314960629921" header="0.31496062992125984" footer="1.29921259842519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2019-04-04T00:03:08Z</cp:lastPrinted>
  <dcterms:created xsi:type="dcterms:W3CDTF">2008-04-07T07:00:19Z</dcterms:created>
  <dcterms:modified xsi:type="dcterms:W3CDTF">2019-04-04T00:19:10Z</dcterms:modified>
  <cp:category/>
  <cp:version/>
  <cp:contentType/>
  <cp:contentStatus/>
</cp:coreProperties>
</file>