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6405" tabRatio="610" activeTab="2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<sst xmlns="http://schemas.openxmlformats.org/spreadsheetml/2006/main" count="356" uniqueCount="179">
  <si>
    <t>工程量清单</t>
  </si>
  <si>
    <t>工程名称：</t>
  </si>
  <si>
    <t>货币单位：人民币元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</si>
  <si>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</si>
  <si>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</si>
  <si>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</si>
  <si>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</si>
  <si>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</si>
  <si>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</si>
  <si>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</si>
  <si>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</si>
  <si>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</si>
  <si>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</si>
  <si>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</si>
  <si>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</si>
  <si>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</si>
  <si>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</si>
  <si>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</si>
  <si>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</si>
  <si>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</si>
  <si>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</si>
  <si>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</si>
  <si>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</si>
  <si>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</si>
  <si>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</si>
  <si>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</si>
  <si>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</si>
  <si>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</si>
  <si>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</si>
  <si>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</si>
  <si>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绿化及环境保护</t>
  </si>
  <si>
    <t>投标价（8+12=13）</t>
  </si>
  <si>
    <t>102</t>
  </si>
  <si>
    <t>工程管理</t>
  </si>
  <si>
    <t>竣工文件</t>
  </si>
  <si>
    <t>103</t>
  </si>
  <si>
    <t>临时工程与设施</t>
  </si>
  <si>
    <t>104</t>
  </si>
  <si>
    <r>
      <t>103-</t>
    </r>
    <r>
      <rPr>
        <sz val="11.5"/>
        <color indexed="8"/>
        <rFont val="宋体"/>
        <family val="0"/>
      </rPr>
      <t>6</t>
    </r>
  </si>
  <si>
    <t>交通导改</t>
  </si>
  <si>
    <t>工程名称:</t>
  </si>
  <si>
    <t>货币单位：人民币元</t>
  </si>
  <si>
    <t>安全设施及预埋管线</t>
  </si>
  <si>
    <t>第100章至第700章清单合计</t>
  </si>
  <si>
    <t>已包含在清单合计中材料、工程设备、专业工程暂估价合计</t>
  </si>
  <si>
    <t>已包含在清单合计中的安全生产费（投标控制价的1.5%）</t>
  </si>
  <si>
    <t>清单合计减去材料、工程设备、专业工程暂估价、安全生产费合计(8-9-10=11)（评标价）</t>
  </si>
  <si>
    <r>
      <t>清单     第6</t>
    </r>
    <r>
      <rPr>
        <b/>
        <sz val="16"/>
        <rFont val="宋体"/>
        <family val="0"/>
      </rPr>
      <t>00章  安全设施及预埋管线</t>
    </r>
  </si>
  <si>
    <t>清单     第100章  总则</t>
  </si>
  <si>
    <t>605</t>
  </si>
  <si>
    <t>道路交通标线</t>
  </si>
  <si>
    <r>
      <t>清单  第</t>
    </r>
    <r>
      <rPr>
        <sz val="11.5"/>
        <rFont val="宋体"/>
        <family val="0"/>
      </rPr>
      <t>6</t>
    </r>
    <r>
      <rPr>
        <sz val="11.5"/>
        <rFont val="宋体"/>
        <family val="0"/>
      </rPr>
      <t>00章 合计   人民币</t>
    </r>
  </si>
  <si>
    <r>
      <t>按上项（11）金额的</t>
    </r>
    <r>
      <rPr>
        <sz val="11"/>
        <rFont val="宋体"/>
        <family val="0"/>
      </rPr>
      <t>3%</t>
    </r>
    <r>
      <rPr>
        <sz val="11"/>
        <rFont val="宋体"/>
        <family val="0"/>
      </rPr>
      <t>作为不可预见因素的暂定金额</t>
    </r>
  </si>
  <si>
    <t>金额（元）</t>
  </si>
  <si>
    <r>
      <t>6</t>
    </r>
    <r>
      <rPr>
        <sz val="11.5"/>
        <color indexed="8"/>
        <rFont val="宋体"/>
        <family val="0"/>
      </rPr>
      <t>05-10</t>
    </r>
  </si>
  <si>
    <t>m2</t>
  </si>
  <si>
    <t>-a</t>
  </si>
  <si>
    <t>-b</t>
  </si>
  <si>
    <t>-c</t>
  </si>
  <si>
    <t>-d</t>
  </si>
  <si>
    <t>套</t>
  </si>
  <si>
    <r>
      <t>m</t>
    </r>
    <r>
      <rPr>
        <sz val="11.5"/>
        <color indexed="8"/>
        <rFont val="宋体"/>
        <family val="0"/>
      </rPr>
      <t>2</t>
    </r>
  </si>
  <si>
    <t>2019年通州区非现场执法监测系统设备建设工程-机电工程</t>
  </si>
  <si>
    <t>外场建设</t>
  </si>
  <si>
    <r>
      <t>6</t>
    </r>
    <r>
      <rPr>
        <sz val="11.5"/>
        <color indexed="8"/>
        <rFont val="宋体"/>
        <family val="0"/>
      </rPr>
      <t>09-1</t>
    </r>
  </si>
  <si>
    <r>
      <t>-a</t>
    </r>
    <r>
      <rPr>
        <sz val="11.5"/>
        <color indexed="8"/>
        <rFont val="宋体"/>
        <family val="0"/>
      </rPr>
      <t>-1</t>
    </r>
  </si>
  <si>
    <r>
      <t>-a</t>
    </r>
    <r>
      <rPr>
        <sz val="11.5"/>
        <color indexed="8"/>
        <rFont val="宋体"/>
        <family val="0"/>
      </rPr>
      <t>-2</t>
    </r>
  </si>
  <si>
    <r>
      <t>-a</t>
    </r>
    <r>
      <rPr>
        <sz val="11.5"/>
        <color indexed="8"/>
        <rFont val="宋体"/>
        <family val="0"/>
      </rPr>
      <t>-3</t>
    </r>
  </si>
  <si>
    <t>-e</t>
  </si>
  <si>
    <t>-f</t>
  </si>
  <si>
    <t>-g</t>
  </si>
  <si>
    <t>光纤收发器</t>
  </si>
  <si>
    <t>避雷设备</t>
  </si>
  <si>
    <t>接地工程</t>
  </si>
  <si>
    <t>-h</t>
  </si>
  <si>
    <t>-i</t>
  </si>
  <si>
    <t>-j</t>
  </si>
  <si>
    <t>-k</t>
  </si>
  <si>
    <t>-l</t>
  </si>
  <si>
    <t>-m</t>
  </si>
  <si>
    <t>-n</t>
  </si>
  <si>
    <t>-o</t>
  </si>
  <si>
    <r>
      <t>前后抓拍设备门架及基础（限高6</t>
    </r>
    <r>
      <rPr>
        <sz val="11.5"/>
        <color indexed="8"/>
        <rFont val="宋体"/>
        <family val="0"/>
      </rPr>
      <t>.5m，宽19m</t>
    </r>
    <r>
      <rPr>
        <sz val="11.5"/>
        <color indexed="8"/>
        <rFont val="宋体"/>
        <family val="0"/>
      </rPr>
      <t>）</t>
    </r>
  </si>
  <si>
    <t>室外机柜基础</t>
  </si>
  <si>
    <t>接线手孔井</t>
  </si>
  <si>
    <r>
      <t>轴载检测提示交通标志（单柱单板面，1</t>
    </r>
    <r>
      <rPr>
        <sz val="11.5"/>
        <color indexed="8"/>
        <rFont val="宋体"/>
        <family val="0"/>
      </rPr>
      <t>100mm*2600mm</t>
    </r>
    <r>
      <rPr>
        <sz val="11.5"/>
        <color indexed="8"/>
        <rFont val="宋体"/>
        <family val="0"/>
      </rPr>
      <t>）</t>
    </r>
  </si>
  <si>
    <r>
      <t>轴载检测提示交通标志（单柱单板面，1100mm*1850mm）</t>
    </r>
  </si>
  <si>
    <r>
      <t>轴载检测提示交通标志（单柱单板面，D800mm）</t>
    </r>
  </si>
  <si>
    <r>
      <t>视频采集区域交通标志（附着单板面，600mm*800mm）</t>
    </r>
  </si>
  <si>
    <t>-p</t>
  </si>
  <si>
    <t>-q</t>
  </si>
  <si>
    <t>-r</t>
  </si>
  <si>
    <t>-s</t>
  </si>
  <si>
    <t>-t</t>
  </si>
  <si>
    <t>-u</t>
  </si>
  <si>
    <t>-v</t>
  </si>
  <si>
    <t>-w</t>
  </si>
  <si>
    <t>-x</t>
  </si>
  <si>
    <t>步道不锈钢标识</t>
  </si>
  <si>
    <t>个</t>
  </si>
  <si>
    <t>绿化恢复</t>
  </si>
  <si>
    <t>项</t>
  </si>
  <si>
    <r>
      <t>敷设钢管（D</t>
    </r>
    <r>
      <rPr>
        <sz val="11.5"/>
        <color indexed="8"/>
        <rFont val="宋体"/>
        <family val="0"/>
      </rPr>
      <t>N75*3.5mm</t>
    </r>
    <r>
      <rPr>
        <sz val="11.5"/>
        <color indexed="8"/>
        <rFont val="宋体"/>
        <family val="0"/>
      </rPr>
      <t>）</t>
    </r>
  </si>
  <si>
    <t>m</t>
  </si>
  <si>
    <r>
      <t>电缆管沟（顶宽0</t>
    </r>
    <r>
      <rPr>
        <sz val="11.5"/>
        <color indexed="8"/>
        <rFont val="宋体"/>
        <family val="0"/>
      </rPr>
      <t>.6m，底宽0.4m，深0.8m</t>
    </r>
    <r>
      <rPr>
        <sz val="11.5"/>
        <color indexed="8"/>
        <rFont val="宋体"/>
        <family val="0"/>
      </rPr>
      <t>）</t>
    </r>
  </si>
  <si>
    <r>
      <t>电缆（YJV22-0.6/1KV-4*10mm</t>
    </r>
    <r>
      <rPr>
        <vertAlign val="superscript"/>
        <sz val="11.5"/>
        <color indexed="8"/>
        <rFont val="宋体"/>
        <family val="0"/>
      </rPr>
      <t>2</t>
    </r>
    <r>
      <rPr>
        <sz val="11.5"/>
        <color indexed="8"/>
        <rFont val="宋体"/>
        <family val="0"/>
      </rPr>
      <t>）</t>
    </r>
  </si>
  <si>
    <r>
      <t>电缆（YJV-0.6/1KV-3*4mm</t>
    </r>
    <r>
      <rPr>
        <vertAlign val="superscript"/>
        <sz val="11.5"/>
        <color indexed="8"/>
        <rFont val="宋体"/>
        <family val="0"/>
      </rPr>
      <t>2</t>
    </r>
    <r>
      <rPr>
        <sz val="11.5"/>
        <color indexed="8"/>
        <rFont val="宋体"/>
        <family val="0"/>
      </rPr>
      <t>）</t>
    </r>
  </si>
  <si>
    <r>
      <t>光缆（单模G</t>
    </r>
    <r>
      <rPr>
        <sz val="11.5"/>
        <color indexed="8"/>
        <rFont val="宋体"/>
        <family val="0"/>
      </rPr>
      <t>YTA53-8B1，含熔纤</t>
    </r>
    <r>
      <rPr>
        <sz val="11.5"/>
        <color indexed="8"/>
        <rFont val="宋体"/>
        <family val="0"/>
      </rPr>
      <t>）</t>
    </r>
  </si>
  <si>
    <t>网络接入费</t>
  </si>
  <si>
    <r>
      <t>-w</t>
    </r>
    <r>
      <rPr>
        <sz val="11.5"/>
        <color indexed="8"/>
        <rFont val="宋体"/>
        <family val="0"/>
      </rPr>
      <t>-1</t>
    </r>
  </si>
  <si>
    <t>互联网公网网络接入费</t>
  </si>
  <si>
    <t>互联网专网网络接入费</t>
  </si>
  <si>
    <t>处</t>
  </si>
  <si>
    <t>试运行期网络通讯费（3个月）</t>
  </si>
  <si>
    <t>试运行期公网网络通讯费（3个月）</t>
  </si>
  <si>
    <t>试运行期专网网络通讯费（3个月）</t>
  </si>
  <si>
    <r>
      <t>609-</t>
    </r>
    <r>
      <rPr>
        <sz val="11.5"/>
        <color indexed="8"/>
        <rFont val="宋体"/>
        <family val="0"/>
      </rPr>
      <t>2</t>
    </r>
  </si>
  <si>
    <t>德觅路非现场执法设备点位K2+816（四车道）（双方向）</t>
  </si>
  <si>
    <t>可变情报板悬臂及基础</t>
  </si>
  <si>
    <t>-x-1</t>
  </si>
  <si>
    <t>-x-2</t>
  </si>
  <si>
    <t>-w-1</t>
  </si>
  <si>
    <t>-w-2</t>
  </si>
  <si>
    <r>
      <t>交通量调查设备交通标志（附着单板面，700mm*950mm）</t>
    </r>
  </si>
  <si>
    <t>线缆警示桩</t>
  </si>
  <si>
    <r>
      <t>609-</t>
    </r>
    <r>
      <rPr>
        <sz val="11.5"/>
        <color indexed="8"/>
        <rFont val="宋体"/>
        <family val="0"/>
      </rPr>
      <t>3</t>
    </r>
  </si>
  <si>
    <r>
      <t>任港路非现场执法设备点位K</t>
    </r>
    <r>
      <rPr>
        <sz val="11.5"/>
        <color indexed="8"/>
        <rFont val="宋体"/>
        <family val="0"/>
      </rPr>
      <t>4</t>
    </r>
    <r>
      <rPr>
        <sz val="11.5"/>
        <color indexed="8"/>
        <rFont val="宋体"/>
        <family val="0"/>
      </rPr>
      <t>+</t>
    </r>
    <r>
      <rPr>
        <sz val="11.5"/>
        <color indexed="8"/>
        <rFont val="宋体"/>
        <family val="0"/>
      </rPr>
      <t>300</t>
    </r>
    <r>
      <rPr>
        <sz val="11.5"/>
        <color indexed="8"/>
        <rFont val="宋体"/>
        <family val="0"/>
      </rPr>
      <t>（二车道）</t>
    </r>
  </si>
  <si>
    <r>
      <t>轴载检测提示交通标志（单柱单板面，1100mm*1850mm</t>
    </r>
    <r>
      <rPr>
        <sz val="11.5"/>
        <color indexed="8"/>
        <rFont val="宋体"/>
        <family val="0"/>
      </rPr>
      <t>）</t>
    </r>
  </si>
  <si>
    <r>
      <t>立体式可变情报板新增“涉嫌超限”嵌套标志（单柱单板面，1210mm*1550mm）</t>
    </r>
  </si>
  <si>
    <t>609-4</t>
  </si>
  <si>
    <r>
      <t>武兴路非现场执法设备点位K6</t>
    </r>
    <r>
      <rPr>
        <sz val="11.5"/>
        <color indexed="8"/>
        <rFont val="宋体"/>
        <family val="0"/>
      </rPr>
      <t>+</t>
    </r>
    <r>
      <rPr>
        <sz val="11.5"/>
        <color indexed="8"/>
        <rFont val="宋体"/>
        <family val="0"/>
      </rPr>
      <t>660</t>
    </r>
    <r>
      <rPr>
        <sz val="11.5"/>
        <color indexed="8"/>
        <rFont val="宋体"/>
        <family val="0"/>
      </rPr>
      <t>（四车道）</t>
    </r>
  </si>
  <si>
    <t>机非分道白色实线</t>
  </si>
  <si>
    <t>中央黄色实线</t>
  </si>
  <si>
    <t>导向箭头（长度6米）</t>
  </si>
  <si>
    <t>原有减速线及停止线恢复</t>
  </si>
  <si>
    <t>动态称重设备采购及安装</t>
  </si>
  <si>
    <t>车牌识别设备采购及安装</t>
  </si>
  <si>
    <t>可变情报板设备采购及安装</t>
  </si>
  <si>
    <t>-f-1</t>
  </si>
  <si>
    <t>-f-2</t>
  </si>
  <si>
    <t>前后抓拍设备基础</t>
  </si>
  <si>
    <t>前后抓拍设备门架（限高6.5m，宽19m）</t>
  </si>
  <si>
    <t>-g-1</t>
  </si>
  <si>
    <t>-g-2</t>
  </si>
  <si>
    <t>可变情报板基础</t>
  </si>
  <si>
    <t>可变情报板悬臂</t>
  </si>
  <si>
    <t>张采路非现场执法设备点位K23+477（四车道）（双方向）</t>
  </si>
  <si>
    <r>
      <t>605-1</t>
    </r>
    <r>
      <rPr>
        <sz val="11.5"/>
        <color indexed="8"/>
        <rFont val="宋体"/>
        <family val="0"/>
      </rPr>
      <t>1</t>
    </r>
  </si>
  <si>
    <t>张采路非现场执法设备点位K23+477双组份高亮标线</t>
  </si>
  <si>
    <t>德觅路非现场执法设备点位K2+816双组份高亮标线</t>
  </si>
  <si>
    <t>座</t>
  </si>
  <si>
    <t>立柱下部反光贴膜</t>
  </si>
  <si>
    <t>非现场执法称重设备（四车道）采购及安装</t>
  </si>
  <si>
    <r>
      <t>-f</t>
    </r>
    <r>
      <rPr>
        <sz val="11.5"/>
        <color indexed="8"/>
        <rFont val="宋体"/>
        <family val="0"/>
      </rPr>
      <t>-1</t>
    </r>
  </si>
  <si>
    <r>
      <t>-f</t>
    </r>
    <r>
      <rPr>
        <sz val="11.5"/>
        <color indexed="8"/>
        <rFont val="宋体"/>
        <family val="0"/>
      </rPr>
      <t>-2</t>
    </r>
  </si>
  <si>
    <r>
      <rPr>
        <sz val="11.5"/>
        <color indexed="8"/>
        <rFont val="宋体"/>
        <family val="0"/>
      </rPr>
      <t>-</t>
    </r>
    <r>
      <rPr>
        <sz val="11.5"/>
        <color indexed="8"/>
        <rFont val="宋体"/>
        <family val="0"/>
      </rPr>
      <t>g-1</t>
    </r>
  </si>
  <si>
    <r>
      <rPr>
        <sz val="11.5"/>
        <color indexed="8"/>
        <rFont val="宋体"/>
        <family val="0"/>
      </rPr>
      <t>-</t>
    </r>
    <r>
      <rPr>
        <sz val="11.5"/>
        <color indexed="8"/>
        <rFont val="宋体"/>
        <family val="0"/>
      </rPr>
      <t>g-2</t>
    </r>
  </si>
  <si>
    <r>
      <t>609-</t>
    </r>
    <r>
      <rPr>
        <sz val="11.5"/>
        <color indexed="8"/>
        <rFont val="宋体"/>
        <family val="0"/>
      </rPr>
      <t>5</t>
    </r>
  </si>
  <si>
    <t>可变情报板基础</t>
  </si>
  <si>
    <t>可变情报板悬臂</t>
  </si>
  <si>
    <t>抓拍设备基础</t>
  </si>
  <si>
    <t>抓拍设备门架（限高6.5m，宽19m）</t>
  </si>
  <si>
    <r>
      <t>-a-</t>
    </r>
    <r>
      <rPr>
        <sz val="11.5"/>
        <color indexed="8"/>
        <rFont val="宋体"/>
        <family val="0"/>
      </rPr>
      <t>1-1</t>
    </r>
  </si>
  <si>
    <t>车检线圈采购及安装</t>
  </si>
  <si>
    <t>非现场执法称重设备采购及安装</t>
  </si>
  <si>
    <t>处</t>
  </si>
  <si>
    <t>系统调试费</t>
  </si>
  <si>
    <r>
      <t>抓拍设备门架及基础（限高6</t>
    </r>
    <r>
      <rPr>
        <sz val="11.5"/>
        <color indexed="8"/>
        <rFont val="宋体"/>
        <family val="0"/>
      </rPr>
      <t>.5m，宽19m</t>
    </r>
    <r>
      <rPr>
        <sz val="11.5"/>
        <color indexed="8"/>
        <rFont val="宋体"/>
        <family val="0"/>
      </rPr>
      <t>）</t>
    </r>
  </si>
  <si>
    <t>称重传感器（含称重板主体）采购及安装</t>
  </si>
  <si>
    <t>车辆检测器采购及安装</t>
  </si>
  <si>
    <t>称重数据处理相关设备采购及安装（含交通流量检测）</t>
  </si>
  <si>
    <t>辅助配套设施采购及安装</t>
  </si>
  <si>
    <t>系统检定、运输及施工费</t>
  </si>
  <si>
    <r>
      <t>-a-1-</t>
    </r>
    <r>
      <rPr>
        <sz val="11.5"/>
        <color indexed="8"/>
        <rFont val="宋体"/>
        <family val="0"/>
      </rPr>
      <t>2</t>
    </r>
  </si>
  <si>
    <r>
      <t>-a-1-</t>
    </r>
    <r>
      <rPr>
        <sz val="11.5"/>
        <color indexed="8"/>
        <rFont val="宋体"/>
        <family val="0"/>
      </rPr>
      <t>3</t>
    </r>
  </si>
  <si>
    <r>
      <t>-a-1-</t>
    </r>
    <r>
      <rPr>
        <sz val="11.5"/>
        <color indexed="8"/>
        <rFont val="宋体"/>
        <family val="0"/>
      </rPr>
      <t>4</t>
    </r>
  </si>
  <si>
    <r>
      <t>-a-</t>
    </r>
    <r>
      <rPr>
        <sz val="11.5"/>
        <color indexed="8"/>
        <rFont val="宋体"/>
        <family val="0"/>
      </rPr>
      <t>4</t>
    </r>
  </si>
  <si>
    <r>
      <t>-a-</t>
    </r>
    <r>
      <rPr>
        <sz val="11.5"/>
        <color indexed="8"/>
        <rFont val="宋体"/>
        <family val="0"/>
      </rPr>
      <t>5</t>
    </r>
  </si>
  <si>
    <t>称重主体专用施工材料（含施工）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</si>
</sst>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  <numFmt numFmtId="190" formatCode="0.00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.5"/>
      <name val="宋体"/>
      <family val="0"/>
    </font>
    <font>
      <vertAlign val="superscript"/>
      <sz val="11.5"/>
      <color indexed="8"/>
      <name val="宋体"/>
      <family val="0"/>
    </font>
    <font>
      <sz val="10.5"/>
      <name val="华文细黑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.5"/>
      <name val="Calibri"/>
      <family val="0"/>
    </font>
    <font>
      <sz val="11"/>
      <name val="Calibri"/>
      <family val="0"/>
    </font>
    <font>
      <sz val="11.5"/>
      <color rgb="FF000000"/>
      <name val="宋体"/>
      <family val="0"/>
    </font>
    <font>
      <b/>
      <sz val="16"/>
      <name val="Calibri"/>
      <family val="0"/>
    </font>
    <font>
      <u val="single"/>
      <sz val="11.5"/>
      <name val="Calibri"/>
      <family val="0"/>
    </font>
    <font>
      <sz val="11.5"/>
      <color indexed="8"/>
      <name val="Calibri"/>
      <family val="0"/>
    </font>
    <font>
      <sz val="11.5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96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1" borderId="8" applyNumberFormat="0" applyAlignment="0" applyProtection="0"/>
    <xf numFmtId="0" fontId="50" fillId="24" borderId="5" applyNumberFormat="0" applyAlignment="0" applyProtection="0"/>
    <xf numFmtId="0" fontId="5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51" fillId="0" borderId="0" xfId="0" applyFont="1" applyAlignment="1">
      <alignment vertical="center" shrinkToFit="1"/>
    </xf>
    <xf numFmtId="49" fontId="51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shrinkToFit="1"/>
    </xf>
    <xf numFmtId="178" fontId="52" fillId="0" borderId="10" xfId="0" applyNumberFormat="1" applyFont="1" applyBorder="1" applyAlignment="1">
      <alignment horizontal="center" vertical="center" shrinkToFit="1"/>
    </xf>
    <xf numFmtId="178" fontId="51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76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32" borderId="10" xfId="68" applyFont="1" applyFill="1" applyBorder="1" applyAlignment="1">
      <alignment horizontal="center" vertical="center" wrapText="1"/>
      <protection/>
    </xf>
    <xf numFmtId="0" fontId="10" fillId="32" borderId="10" xfId="68" applyFont="1" applyFill="1" applyBorder="1" applyAlignment="1">
      <alignment horizontal="left" vertical="center" wrapText="1"/>
      <protection/>
    </xf>
    <xf numFmtId="0" fontId="10" fillId="32" borderId="10" xfId="68" applyFont="1" applyFill="1" applyBorder="1" applyAlignment="1">
      <alignment horizontal="right" vertical="center" wrapText="1"/>
      <protection/>
    </xf>
    <xf numFmtId="177" fontId="10" fillId="32" borderId="10" xfId="6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67">
      <alignment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0" fillId="0" borderId="0" xfId="67" applyFont="1">
      <alignment vertical="center"/>
      <protection/>
    </xf>
    <xf numFmtId="0" fontId="13" fillId="0" borderId="10" xfId="67" applyFont="1" applyBorder="1" applyAlignment="1">
      <alignment horizontal="center" vertical="center"/>
      <protection/>
    </xf>
    <xf numFmtId="176" fontId="13" fillId="0" borderId="10" xfId="67" applyNumberFormat="1" applyFont="1" applyBorder="1" applyAlignment="1" applyProtection="1">
      <alignment horizontal="center" vertical="center" shrinkToFit="1"/>
      <protection hidden="1"/>
    </xf>
    <xf numFmtId="0" fontId="54" fillId="0" borderId="11" xfId="67" applyFont="1" applyBorder="1" applyAlignment="1">
      <alignment vertical="center" wrapText="1"/>
      <protection/>
    </xf>
    <xf numFmtId="0" fontId="54" fillId="0" borderId="0" xfId="67" applyFont="1">
      <alignment vertical="center"/>
      <protection/>
    </xf>
    <xf numFmtId="0" fontId="13" fillId="0" borderId="12" xfId="67" applyFont="1" applyBorder="1" applyAlignment="1">
      <alignment horizontal="center" vertical="center" wrapText="1"/>
      <protection/>
    </xf>
    <xf numFmtId="0" fontId="54" fillId="0" borderId="11" xfId="67" applyFont="1" applyBorder="1" applyAlignment="1">
      <alignment horizontal="right" vertical="center" wrapText="1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178" fontId="10" fillId="32" borderId="10" xfId="65" applyNumberFormat="1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176" fontId="10" fillId="32" borderId="10" xfId="65" applyNumberFormat="1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53" fillId="0" borderId="10" xfId="0" applyFont="1" applyBorder="1" applyAlignment="1">
      <alignment horizontal="left" vertical="center" shrinkToFit="1"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0" borderId="10" xfId="65" applyFont="1" applyFill="1" applyBorder="1" applyAlignment="1" applyProtection="1">
      <alignment horizontal="center" vertical="center" wrapText="1"/>
      <protection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10" fillId="0" borderId="10" xfId="65" applyFont="1" applyFill="1" applyBorder="1" applyAlignment="1" applyProtection="1">
      <alignment horizontal="center" vertical="center" wrapText="1"/>
      <protection/>
    </xf>
    <xf numFmtId="176" fontId="10" fillId="0" borderId="10" xfId="65" applyNumberFormat="1" applyFont="1" applyFill="1" applyBorder="1" applyAlignment="1" applyProtection="1">
      <alignment horizontal="center" vertical="center" wrapText="1"/>
      <protection/>
    </xf>
    <xf numFmtId="176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0" xfId="0" applyFont="1" applyFill="1" applyAlignment="1">
      <alignment vertical="center"/>
    </xf>
    <xf numFmtId="0" fontId="55" fillId="33" borderId="10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10" fillId="0" borderId="10" xfId="65" applyFont="1" applyFill="1" applyBorder="1" applyAlignment="1" applyProtection="1" quotePrefix="1">
      <alignment horizontal="center" vertical="center" wrapText="1"/>
      <protection/>
    </xf>
    <xf numFmtId="0" fontId="10" fillId="0" borderId="10" xfId="65" applyFont="1" applyFill="1" applyBorder="1" applyAlignment="1" applyProtection="1" quotePrefix="1">
      <alignment horizontal="center" vertical="center" wrapText="1"/>
      <protection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10" fillId="0" borderId="10" xfId="65" applyFont="1" applyFill="1" applyBorder="1" applyAlignment="1" applyProtection="1">
      <alignment horizontal="center" vertical="center" wrapText="1"/>
      <protection/>
    </xf>
    <xf numFmtId="0" fontId="10" fillId="0" borderId="10" xfId="68" applyFont="1" applyFill="1" applyBorder="1" applyAlignment="1">
      <alignment horizontal="center" vertical="center" wrapText="1"/>
      <protection/>
    </xf>
    <xf numFmtId="0" fontId="10" fillId="0" borderId="10" xfId="68" applyFont="1" applyFill="1" applyBorder="1" applyAlignment="1">
      <alignment horizontal="left" vertical="center" wrapText="1"/>
      <protection/>
    </xf>
    <xf numFmtId="0" fontId="10" fillId="32" borderId="10" xfId="68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10" fillId="32" borderId="10" xfId="65" applyFont="1" applyFill="1" applyBorder="1" applyAlignment="1" applyProtection="1">
      <alignment horizontal="left" vertical="center" wrapText="1"/>
      <protection/>
    </xf>
    <xf numFmtId="0" fontId="14" fillId="0" borderId="0" xfId="67" applyFont="1">
      <alignment vertical="center"/>
      <protection/>
    </xf>
    <xf numFmtId="0" fontId="10" fillId="0" borderId="10" xfId="65" applyFont="1" applyFill="1" applyBorder="1" applyAlignment="1" applyProtection="1" quotePrefix="1">
      <alignment horizontal="center" vertical="center" wrapText="1"/>
      <protection/>
    </xf>
    <xf numFmtId="0" fontId="5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78" fontId="10" fillId="0" borderId="10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178" fontId="56" fillId="0" borderId="0" xfId="0" applyNumberFormat="1" applyFont="1" applyAlignment="1">
      <alignment horizontal="center" vertical="center"/>
    </xf>
    <xf numFmtId="0" fontId="53" fillId="0" borderId="0" xfId="0" applyFont="1" applyAlignment="1" applyProtection="1">
      <alignment horizontal="left" vertical="center" wrapText="1"/>
      <protection hidden="1"/>
    </xf>
    <xf numFmtId="178" fontId="53" fillId="0" borderId="0" xfId="0" applyNumberFormat="1" applyFont="1" applyAlignment="1" applyProtection="1">
      <alignment horizontal="center" vertical="center" wrapText="1"/>
      <protection hidden="1"/>
    </xf>
    <xf numFmtId="0" fontId="53" fillId="0" borderId="0" xfId="0" applyFont="1" applyAlignment="1">
      <alignment horizontal="center" vertical="center" shrinkToFit="1"/>
    </xf>
    <xf numFmtId="0" fontId="56" fillId="0" borderId="10" xfId="0" applyFont="1" applyBorder="1" applyAlignment="1">
      <alignment horizontal="center" vertical="center"/>
    </xf>
    <xf numFmtId="178" fontId="56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176" fontId="57" fillId="0" borderId="10" xfId="0" applyNumberFormat="1" applyFont="1" applyBorder="1" applyAlignment="1" applyProtection="1">
      <alignment horizontal="center" vertical="center" shrinkToFit="1"/>
      <protection hidden="1"/>
    </xf>
    <xf numFmtId="0" fontId="14" fillId="0" borderId="14" xfId="67" applyFont="1" applyBorder="1" applyAlignment="1">
      <alignment horizontal="center" vertical="center" wrapText="1"/>
      <protection/>
    </xf>
    <xf numFmtId="0" fontId="14" fillId="0" borderId="15" xfId="67" applyFont="1" applyBorder="1" applyAlignment="1">
      <alignment horizontal="center" vertical="center" wrapText="1"/>
      <protection/>
    </xf>
    <xf numFmtId="0" fontId="13" fillId="0" borderId="14" xfId="67" applyFont="1" applyBorder="1" applyAlignment="1">
      <alignment horizontal="center" vertical="center" wrapText="1"/>
      <protection/>
    </xf>
    <xf numFmtId="0" fontId="13" fillId="0" borderId="15" xfId="67" applyFont="1" applyBorder="1" applyAlignment="1">
      <alignment horizontal="center" vertical="center" wrapText="1"/>
      <protection/>
    </xf>
    <xf numFmtId="0" fontId="13" fillId="0" borderId="14" xfId="67" applyFont="1" applyBorder="1" applyAlignment="1">
      <alignment horizontal="center" vertical="center" wrapText="1"/>
      <protection/>
    </xf>
    <xf numFmtId="0" fontId="11" fillId="0" borderId="0" xfId="67" applyFont="1" applyAlignment="1">
      <alignment horizontal="center" vertical="center"/>
      <protection/>
    </xf>
    <xf numFmtId="0" fontId="54" fillId="0" borderId="11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center" vertical="center" wrapText="1"/>
      <protection/>
    </xf>
    <xf numFmtId="176" fontId="58" fillId="0" borderId="10" xfId="0" applyNumberFormat="1" applyFont="1" applyBorder="1" applyAlignment="1">
      <alignment horizontal="center" vertical="center" shrinkToFit="1"/>
    </xf>
    <xf numFmtId="176" fontId="58" fillId="32" borderId="16" xfId="57" applyNumberFormat="1" applyFont="1" applyFill="1" applyBorder="1" applyAlignment="1" applyProtection="1">
      <alignment horizontal="center" vertical="center" shrinkToFit="1"/>
      <protection/>
    </xf>
    <xf numFmtId="178" fontId="59" fillId="32" borderId="10" xfId="60" applyNumberFormat="1" applyFont="1" applyFill="1" applyBorder="1" applyAlignment="1" applyProtection="1">
      <alignment horizontal="center" vertical="center" shrinkToFit="1"/>
      <protection/>
    </xf>
    <xf numFmtId="178" fontId="59" fillId="0" borderId="10" xfId="60" applyNumberFormat="1" applyFont="1" applyFill="1" applyBorder="1" applyAlignment="1" applyProtection="1">
      <alignment horizontal="center" vertical="center" shrinkToFit="1"/>
      <protection/>
    </xf>
    <xf numFmtId="176" fontId="13" fillId="0" borderId="10" xfId="67" applyNumberFormat="1" applyFont="1" applyBorder="1" applyAlignment="1">
      <alignment horizontal="center" vertical="center" shrinkToFit="1"/>
      <protection/>
    </xf>
  </cellXfs>
  <cellStyles count="8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4" xfId="66"/>
    <cellStyle name="常规 4 2" xfId="67"/>
    <cellStyle name="常规 5" xfId="68"/>
    <cellStyle name="常规 6" xfId="69"/>
    <cellStyle name="常规 7" xfId="70"/>
    <cellStyle name="常规 8" xfId="71"/>
    <cellStyle name="常规 9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69" t="s">
        <v>0</v>
      </c>
      <c r="B1" s="69"/>
      <c r="C1" s="69"/>
      <c r="D1" s="69"/>
      <c r="E1" s="69"/>
      <c r="F1" s="69"/>
    </row>
    <row r="2" spans="1:6" ht="33" customHeight="1">
      <c r="A2" s="19" t="s">
        <v>1</v>
      </c>
      <c r="B2" s="70" t="s">
        <v>62</v>
      </c>
      <c r="C2" s="71"/>
      <c r="D2" s="71"/>
      <c r="E2" s="72" t="s">
        <v>2</v>
      </c>
      <c r="F2" s="72"/>
    </row>
    <row r="3" spans="1:6" s="9" customFormat="1" ht="30" customHeight="1">
      <c r="A3" s="73" t="s">
        <v>48</v>
      </c>
      <c r="B3" s="74"/>
      <c r="C3" s="74"/>
      <c r="D3" s="74"/>
      <c r="E3" s="74"/>
      <c r="F3" s="74"/>
    </row>
    <row r="4" spans="1:6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0" customFormat="1" ht="30" customHeight="1">
      <c r="A5" s="15" t="s">
        <v>32</v>
      </c>
      <c r="B5" s="16" t="s">
        <v>33</v>
      </c>
      <c r="C5" s="15" t="s">
        <v>20</v>
      </c>
      <c r="D5" s="17" t="s">
        <v>20</v>
      </c>
      <c r="E5" s="93"/>
      <c r="F5" s="14"/>
    </row>
    <row r="6" spans="1:6" s="10" customFormat="1" ht="30" customHeight="1">
      <c r="A6" s="15" t="s">
        <v>9</v>
      </c>
      <c r="B6" s="16" t="s">
        <v>34</v>
      </c>
      <c r="C6" s="15" t="s">
        <v>10</v>
      </c>
      <c r="D6" s="15">
        <v>1</v>
      </c>
      <c r="E6" s="94"/>
      <c r="F6" s="14">
        <f aca="true" t="shared" si="0" ref="F6:F12">ROUND(D6*E6,0)</f>
        <v>0</v>
      </c>
    </row>
    <row r="7" spans="1:6" s="10" customFormat="1" ht="30" customHeight="1">
      <c r="A7" s="15" t="s">
        <v>11</v>
      </c>
      <c r="B7" s="16" t="s">
        <v>12</v>
      </c>
      <c r="C7" s="15" t="s">
        <v>10</v>
      </c>
      <c r="D7" s="15">
        <v>1</v>
      </c>
      <c r="E7" s="94"/>
      <c r="F7" s="14">
        <f t="shared" si="0"/>
        <v>0</v>
      </c>
    </row>
    <row r="8" spans="1:6" s="10" customFormat="1" ht="30" customHeight="1">
      <c r="A8" s="15" t="s">
        <v>13</v>
      </c>
      <c r="B8" s="16" t="s">
        <v>14</v>
      </c>
      <c r="C8" s="15" t="s">
        <v>10</v>
      </c>
      <c r="D8" s="15">
        <v>1</v>
      </c>
      <c r="E8" s="94"/>
      <c r="F8" s="14">
        <f>ROUND(D8*E8,0)</f>
        <v>0</v>
      </c>
    </row>
    <row r="9" spans="1:6" s="10" customFormat="1" ht="30" customHeight="1">
      <c r="A9" s="15" t="s">
        <v>35</v>
      </c>
      <c r="B9" s="16" t="s">
        <v>36</v>
      </c>
      <c r="C9" s="15" t="s">
        <v>20</v>
      </c>
      <c r="D9" s="18"/>
      <c r="E9" s="94"/>
      <c r="F9" s="14"/>
    </row>
    <row r="10" spans="1:6" s="10" customFormat="1" ht="30" customHeight="1">
      <c r="A10" s="59" t="s">
        <v>38</v>
      </c>
      <c r="B10" s="60" t="s">
        <v>39</v>
      </c>
      <c r="C10" s="61" t="s">
        <v>165</v>
      </c>
      <c r="D10" s="15">
        <v>2</v>
      </c>
      <c r="E10" s="94"/>
      <c r="F10" s="14">
        <f>ROUND(D10*E10,0)</f>
        <v>0</v>
      </c>
    </row>
    <row r="11" spans="1:6" s="10" customFormat="1" ht="30" customHeight="1">
      <c r="A11" s="15" t="s">
        <v>37</v>
      </c>
      <c r="B11" s="16" t="s">
        <v>16</v>
      </c>
      <c r="C11" s="15" t="s">
        <v>20</v>
      </c>
      <c r="D11" s="18"/>
      <c r="E11" s="94"/>
      <c r="F11" s="14"/>
    </row>
    <row r="12" spans="1:6" s="10" customFormat="1" ht="30" customHeight="1">
      <c r="A12" s="15" t="s">
        <v>15</v>
      </c>
      <c r="B12" s="16" t="s">
        <v>16</v>
      </c>
      <c r="C12" s="15" t="s">
        <v>10</v>
      </c>
      <c r="D12" s="15">
        <v>1</v>
      </c>
      <c r="E12" s="94"/>
      <c r="F12" s="14">
        <f t="shared" si="0"/>
        <v>0</v>
      </c>
    </row>
    <row r="13" spans="1:10" ht="30" customHeight="1">
      <c r="A13" s="75" t="s">
        <v>17</v>
      </c>
      <c r="B13" s="75"/>
      <c r="C13" s="75"/>
      <c r="D13" s="84">
        <f>ROUND(SUM(F5:F12),0)</f>
        <v>0</v>
      </c>
      <c r="E13" s="84"/>
      <c r="F13" s="13" t="s">
        <v>18</v>
      </c>
      <c r="G13" s="11"/>
      <c r="H13" s="11"/>
      <c r="I13" s="11"/>
      <c r="J13" s="11"/>
    </row>
    <row r="14" ht="32.25" customHeight="1"/>
    <row r="15" ht="25.5" customHeight="1">
      <c r="A15" s="12"/>
    </row>
  </sheetData>
  <sheetProtection password="8F7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94">
      <selection activeCell="E7" sqref="E7"/>
    </sheetView>
  </sheetViews>
  <sheetFormatPr defaultColWidth="9.00390625" defaultRowHeight="14.25"/>
  <cols>
    <col min="1" max="1" width="9.125" style="2" customWidth="1"/>
    <col min="2" max="2" width="28.25390625" style="10" customWidth="1"/>
    <col min="3" max="3" width="8.625" style="10" customWidth="1"/>
    <col min="4" max="4" width="11.625" style="7" customWidth="1"/>
    <col min="5" max="6" width="11.625" style="1" customWidth="1"/>
    <col min="7" max="16384" width="9.00390625" style="10" customWidth="1"/>
  </cols>
  <sheetData>
    <row r="1" spans="1:6" ht="33" customHeight="1">
      <c r="A1" s="76" t="s">
        <v>0</v>
      </c>
      <c r="B1" s="76"/>
      <c r="C1" s="76"/>
      <c r="D1" s="77"/>
      <c r="E1" s="76"/>
      <c r="F1" s="76"/>
    </row>
    <row r="2" spans="1:6" s="21" customFormat="1" ht="33" customHeight="1">
      <c r="A2" s="20" t="s">
        <v>1</v>
      </c>
      <c r="B2" s="78" t="str">
        <f>'第100章'!B2</f>
        <v>2019年通州区非现场执法监测系统设备建设工程-机电工程</v>
      </c>
      <c r="C2" s="78"/>
      <c r="D2" s="79"/>
      <c r="E2" s="80" t="s">
        <v>19</v>
      </c>
      <c r="F2" s="80"/>
    </row>
    <row r="3" spans="1:6" ht="30" customHeight="1">
      <c r="A3" s="81" t="s">
        <v>47</v>
      </c>
      <c r="B3" s="81"/>
      <c r="C3" s="81"/>
      <c r="D3" s="82"/>
      <c r="E3" s="81"/>
      <c r="F3" s="81"/>
    </row>
    <row r="4" spans="1:6" ht="30" customHeight="1">
      <c r="A4" s="3" t="s">
        <v>3</v>
      </c>
      <c r="B4" s="4" t="s">
        <v>4</v>
      </c>
      <c r="C4" s="4" t="s">
        <v>5</v>
      </c>
      <c r="D4" s="6" t="s">
        <v>6</v>
      </c>
      <c r="E4" s="5" t="s">
        <v>7</v>
      </c>
      <c r="F4" s="5" t="s">
        <v>8</v>
      </c>
    </row>
    <row r="5" spans="1:6" ht="30" customHeight="1">
      <c r="A5" s="31" t="s">
        <v>49</v>
      </c>
      <c r="B5" s="32" t="s">
        <v>50</v>
      </c>
      <c r="C5" s="31" t="s">
        <v>20</v>
      </c>
      <c r="D5" s="33"/>
      <c r="E5" s="95"/>
      <c r="F5" s="14"/>
    </row>
    <row r="6" spans="1:6" ht="30" customHeight="1">
      <c r="A6" s="34" t="s">
        <v>54</v>
      </c>
      <c r="B6" s="44" t="s">
        <v>148</v>
      </c>
      <c r="C6" s="31"/>
      <c r="D6" s="33"/>
      <c r="E6" s="95"/>
      <c r="F6" s="14"/>
    </row>
    <row r="7" spans="1:6" ht="30" customHeight="1">
      <c r="A7" s="35" t="s">
        <v>56</v>
      </c>
      <c r="B7" s="37" t="s">
        <v>131</v>
      </c>
      <c r="C7" s="34" t="s">
        <v>55</v>
      </c>
      <c r="D7" s="33">
        <v>72</v>
      </c>
      <c r="E7" s="95"/>
      <c r="F7" s="14">
        <f aca="true" t="shared" si="0" ref="F7:F57">ROUND(D7*E7,0)</f>
        <v>0</v>
      </c>
    </row>
    <row r="8" spans="1:6" ht="30" customHeight="1">
      <c r="A8" s="35" t="s">
        <v>57</v>
      </c>
      <c r="B8" s="37" t="s">
        <v>132</v>
      </c>
      <c r="C8" s="34" t="s">
        <v>55</v>
      </c>
      <c r="D8" s="33">
        <v>27</v>
      </c>
      <c r="E8" s="95"/>
      <c r="F8" s="14">
        <f t="shared" si="0"/>
        <v>0</v>
      </c>
    </row>
    <row r="9" spans="1:6" ht="30" customHeight="1">
      <c r="A9" s="35" t="s">
        <v>58</v>
      </c>
      <c r="B9" s="37" t="s">
        <v>133</v>
      </c>
      <c r="C9" s="34" t="s">
        <v>60</v>
      </c>
      <c r="D9" s="36">
        <v>4</v>
      </c>
      <c r="E9" s="95"/>
      <c r="F9" s="14">
        <f t="shared" si="0"/>
        <v>0</v>
      </c>
    </row>
    <row r="10" spans="1:6" ht="30" customHeight="1">
      <c r="A10" s="35" t="s">
        <v>59</v>
      </c>
      <c r="B10" s="37" t="s">
        <v>134</v>
      </c>
      <c r="C10" s="34" t="s">
        <v>61</v>
      </c>
      <c r="D10" s="33">
        <v>40</v>
      </c>
      <c r="E10" s="95"/>
      <c r="F10" s="14">
        <f t="shared" si="0"/>
        <v>0</v>
      </c>
    </row>
    <row r="11" spans="1:6" ht="30" customHeight="1">
      <c r="A11" s="45" t="s">
        <v>147</v>
      </c>
      <c r="B11" s="44" t="s">
        <v>149</v>
      </c>
      <c r="C11" s="31"/>
      <c r="D11" s="33"/>
      <c r="E11" s="95"/>
      <c r="F11" s="14"/>
    </row>
    <row r="12" spans="1:6" ht="30" customHeight="1">
      <c r="A12" s="35" t="s">
        <v>56</v>
      </c>
      <c r="B12" s="37" t="s">
        <v>131</v>
      </c>
      <c r="C12" s="34" t="s">
        <v>55</v>
      </c>
      <c r="D12" s="33">
        <v>72</v>
      </c>
      <c r="E12" s="95"/>
      <c r="F12" s="14">
        <f>ROUND(D12*E12,0)</f>
        <v>0</v>
      </c>
    </row>
    <row r="13" spans="1:6" ht="30" customHeight="1">
      <c r="A13" s="35" t="s">
        <v>57</v>
      </c>
      <c r="B13" s="37" t="s">
        <v>132</v>
      </c>
      <c r="C13" s="34" t="s">
        <v>55</v>
      </c>
      <c r="D13" s="33">
        <v>27</v>
      </c>
      <c r="E13" s="95"/>
      <c r="F13" s="14">
        <f>ROUND(D13*E13,0)</f>
        <v>0</v>
      </c>
    </row>
    <row r="14" spans="1:6" ht="30" customHeight="1">
      <c r="A14" s="35" t="s">
        <v>58</v>
      </c>
      <c r="B14" s="37" t="s">
        <v>133</v>
      </c>
      <c r="C14" s="34" t="s">
        <v>60</v>
      </c>
      <c r="D14" s="36">
        <v>4</v>
      </c>
      <c r="E14" s="95"/>
      <c r="F14" s="14">
        <f>ROUND(D14*E14,0)</f>
        <v>0</v>
      </c>
    </row>
    <row r="15" spans="1:6" ht="30" customHeight="1">
      <c r="A15" s="35">
        <v>609</v>
      </c>
      <c r="B15" s="37" t="s">
        <v>63</v>
      </c>
      <c r="C15" s="31"/>
      <c r="D15" s="33"/>
      <c r="E15" s="95"/>
      <c r="F15" s="14"/>
    </row>
    <row r="16" spans="1:6" ht="30" customHeight="1">
      <c r="A16" s="38" t="s">
        <v>64</v>
      </c>
      <c r="B16" s="44" t="s">
        <v>146</v>
      </c>
      <c r="C16" s="31"/>
      <c r="D16" s="33"/>
      <c r="E16" s="95"/>
      <c r="F16" s="14"/>
    </row>
    <row r="17" spans="1:6" ht="30" customHeight="1">
      <c r="A17" s="35" t="s">
        <v>56</v>
      </c>
      <c r="B17" s="37" t="s">
        <v>164</v>
      </c>
      <c r="C17" s="31"/>
      <c r="D17" s="33"/>
      <c r="E17" s="95"/>
      <c r="F17" s="14"/>
    </row>
    <row r="18" spans="1:6" ht="30" customHeight="1">
      <c r="A18" s="55" t="s">
        <v>65</v>
      </c>
      <c r="B18" s="57" t="s">
        <v>135</v>
      </c>
      <c r="C18" s="49"/>
      <c r="D18" s="50"/>
      <c r="E18" s="96"/>
      <c r="F18" s="51"/>
    </row>
    <row r="19" spans="1:6" ht="30" customHeight="1">
      <c r="A19" s="56" t="s">
        <v>162</v>
      </c>
      <c r="B19" s="48" t="s">
        <v>168</v>
      </c>
      <c r="C19" s="49" t="s">
        <v>60</v>
      </c>
      <c r="D19" s="50">
        <v>1</v>
      </c>
      <c r="E19" s="96"/>
      <c r="F19" s="51">
        <f aca="true" t="shared" si="1" ref="F19:F26">ROUND(D19*E19,0)</f>
        <v>0</v>
      </c>
    </row>
    <row r="20" spans="1:6" ht="30" customHeight="1">
      <c r="A20" s="65" t="s">
        <v>173</v>
      </c>
      <c r="B20" s="48" t="s">
        <v>178</v>
      </c>
      <c r="C20" s="49" t="s">
        <v>60</v>
      </c>
      <c r="D20" s="50">
        <v>1</v>
      </c>
      <c r="E20" s="96"/>
      <c r="F20" s="51">
        <f t="shared" si="1"/>
        <v>0</v>
      </c>
    </row>
    <row r="21" spans="1:6" ht="30" customHeight="1">
      <c r="A21" s="65" t="s">
        <v>174</v>
      </c>
      <c r="B21" s="48" t="s">
        <v>169</v>
      </c>
      <c r="C21" s="49" t="s">
        <v>60</v>
      </c>
      <c r="D21" s="50">
        <v>1</v>
      </c>
      <c r="E21" s="96"/>
      <c r="F21" s="51">
        <f t="shared" si="1"/>
        <v>0</v>
      </c>
    </row>
    <row r="22" spans="1:6" ht="30" customHeight="1">
      <c r="A22" s="65" t="s">
        <v>175</v>
      </c>
      <c r="B22" s="57" t="s">
        <v>163</v>
      </c>
      <c r="C22" s="49" t="s">
        <v>60</v>
      </c>
      <c r="D22" s="50">
        <v>1</v>
      </c>
      <c r="E22" s="96"/>
      <c r="F22" s="51">
        <f t="shared" si="1"/>
        <v>0</v>
      </c>
    </row>
    <row r="23" spans="1:6" ht="30" customHeight="1">
      <c r="A23" s="55" t="s">
        <v>66</v>
      </c>
      <c r="B23" s="48" t="s">
        <v>170</v>
      </c>
      <c r="C23" s="49" t="s">
        <v>60</v>
      </c>
      <c r="D23" s="50">
        <v>1</v>
      </c>
      <c r="E23" s="96"/>
      <c r="F23" s="51">
        <f t="shared" si="1"/>
        <v>0</v>
      </c>
    </row>
    <row r="24" spans="1:6" ht="30" customHeight="1">
      <c r="A24" s="55" t="s">
        <v>67</v>
      </c>
      <c r="B24" s="48" t="s">
        <v>136</v>
      </c>
      <c r="C24" s="49" t="s">
        <v>60</v>
      </c>
      <c r="D24" s="50">
        <v>1</v>
      </c>
      <c r="E24" s="96"/>
      <c r="F24" s="51">
        <f t="shared" si="1"/>
        <v>0</v>
      </c>
    </row>
    <row r="25" spans="1:6" ht="30" customHeight="1">
      <c r="A25" s="65" t="s">
        <v>176</v>
      </c>
      <c r="B25" s="48" t="s">
        <v>171</v>
      </c>
      <c r="C25" s="58" t="s">
        <v>101</v>
      </c>
      <c r="D25" s="50">
        <v>1</v>
      </c>
      <c r="E25" s="96"/>
      <c r="F25" s="51">
        <f t="shared" si="1"/>
        <v>0</v>
      </c>
    </row>
    <row r="26" spans="1:6" ht="30" customHeight="1">
      <c r="A26" s="65" t="s">
        <v>177</v>
      </c>
      <c r="B26" s="48" t="s">
        <v>172</v>
      </c>
      <c r="C26" s="58" t="s">
        <v>101</v>
      </c>
      <c r="D26" s="50">
        <v>1</v>
      </c>
      <c r="E26" s="96"/>
      <c r="F26" s="51">
        <f t="shared" si="1"/>
        <v>0</v>
      </c>
    </row>
    <row r="27" spans="1:6" ht="30" customHeight="1">
      <c r="A27" s="55" t="s">
        <v>57</v>
      </c>
      <c r="B27" s="48" t="s">
        <v>137</v>
      </c>
      <c r="C27" s="49" t="s">
        <v>60</v>
      </c>
      <c r="D27" s="50">
        <v>2</v>
      </c>
      <c r="E27" s="96"/>
      <c r="F27" s="51">
        <f t="shared" si="0"/>
        <v>0</v>
      </c>
    </row>
    <row r="28" spans="1:6" ht="30" customHeight="1">
      <c r="A28" s="39" t="s">
        <v>58</v>
      </c>
      <c r="B28" s="37" t="s">
        <v>71</v>
      </c>
      <c r="C28" s="38" t="s">
        <v>60</v>
      </c>
      <c r="D28" s="36">
        <v>6</v>
      </c>
      <c r="E28" s="95"/>
      <c r="F28" s="14">
        <f t="shared" si="0"/>
        <v>0</v>
      </c>
    </row>
    <row r="29" spans="1:6" ht="30" customHeight="1">
      <c r="A29" s="39" t="s">
        <v>59</v>
      </c>
      <c r="B29" s="37" t="s">
        <v>72</v>
      </c>
      <c r="C29" s="38" t="s">
        <v>60</v>
      </c>
      <c r="D29" s="36">
        <v>3</v>
      </c>
      <c r="E29" s="95"/>
      <c r="F29" s="14">
        <f t="shared" si="0"/>
        <v>0</v>
      </c>
    </row>
    <row r="30" spans="1:6" ht="30" customHeight="1">
      <c r="A30" s="39" t="s">
        <v>68</v>
      </c>
      <c r="B30" s="37" t="s">
        <v>73</v>
      </c>
      <c r="C30" s="41" t="s">
        <v>112</v>
      </c>
      <c r="D30" s="36">
        <v>5</v>
      </c>
      <c r="E30" s="95"/>
      <c r="F30" s="14">
        <f t="shared" si="0"/>
        <v>0</v>
      </c>
    </row>
    <row r="31" spans="1:6" ht="30" customHeight="1">
      <c r="A31" s="39" t="s">
        <v>69</v>
      </c>
      <c r="B31" s="37" t="s">
        <v>82</v>
      </c>
      <c r="C31" s="38"/>
      <c r="D31" s="36"/>
      <c r="E31" s="95"/>
      <c r="F31" s="14"/>
    </row>
    <row r="32" spans="1:6" ht="30" customHeight="1">
      <c r="A32" s="39" t="s">
        <v>138</v>
      </c>
      <c r="B32" s="37" t="s">
        <v>140</v>
      </c>
      <c r="C32" s="38" t="s">
        <v>60</v>
      </c>
      <c r="D32" s="36">
        <v>2</v>
      </c>
      <c r="E32" s="95"/>
      <c r="F32" s="14">
        <f t="shared" si="0"/>
        <v>0</v>
      </c>
    </row>
    <row r="33" spans="1:6" ht="30" customHeight="1">
      <c r="A33" s="39" t="s">
        <v>139</v>
      </c>
      <c r="B33" s="37" t="s">
        <v>141</v>
      </c>
      <c r="C33" s="38" t="s">
        <v>60</v>
      </c>
      <c r="D33" s="36">
        <v>2</v>
      </c>
      <c r="E33" s="95"/>
      <c r="F33" s="14">
        <f t="shared" si="0"/>
        <v>0</v>
      </c>
    </row>
    <row r="34" spans="1:6" ht="30" customHeight="1">
      <c r="A34" s="39" t="s">
        <v>70</v>
      </c>
      <c r="B34" s="37" t="s">
        <v>118</v>
      </c>
      <c r="C34" s="41"/>
      <c r="D34" s="36"/>
      <c r="E34" s="95"/>
      <c r="F34" s="14"/>
    </row>
    <row r="35" spans="1:6" ht="30" customHeight="1">
      <c r="A35" s="39" t="s">
        <v>142</v>
      </c>
      <c r="B35" s="37" t="s">
        <v>144</v>
      </c>
      <c r="C35" s="41" t="s">
        <v>60</v>
      </c>
      <c r="D35" s="36">
        <v>2</v>
      </c>
      <c r="E35" s="95"/>
      <c r="F35" s="14">
        <f t="shared" si="0"/>
        <v>0</v>
      </c>
    </row>
    <row r="36" spans="1:6" ht="30" customHeight="1">
      <c r="A36" s="39" t="s">
        <v>143</v>
      </c>
      <c r="B36" s="37" t="s">
        <v>145</v>
      </c>
      <c r="C36" s="41" t="s">
        <v>60</v>
      </c>
      <c r="D36" s="36">
        <v>2</v>
      </c>
      <c r="E36" s="95"/>
      <c r="F36" s="14">
        <f t="shared" si="0"/>
        <v>0</v>
      </c>
    </row>
    <row r="37" spans="1:6" ht="30" customHeight="1">
      <c r="A37" s="39" t="s">
        <v>74</v>
      </c>
      <c r="B37" s="37" t="s">
        <v>83</v>
      </c>
      <c r="C37" s="38" t="s">
        <v>60</v>
      </c>
      <c r="D37" s="36">
        <v>1</v>
      </c>
      <c r="E37" s="95"/>
      <c r="F37" s="14">
        <f t="shared" si="0"/>
        <v>0</v>
      </c>
    </row>
    <row r="38" spans="1:6" ht="30" customHeight="1">
      <c r="A38" s="39" t="s">
        <v>75</v>
      </c>
      <c r="B38" s="37" t="s">
        <v>84</v>
      </c>
      <c r="C38" s="45" t="s">
        <v>150</v>
      </c>
      <c r="D38" s="36">
        <v>6</v>
      </c>
      <c r="E38" s="95"/>
      <c r="F38" s="14">
        <f t="shared" si="0"/>
        <v>0</v>
      </c>
    </row>
    <row r="39" spans="1:6" ht="30" customHeight="1">
      <c r="A39" s="39" t="s">
        <v>76</v>
      </c>
      <c r="B39" s="44" t="s">
        <v>151</v>
      </c>
      <c r="C39" s="38" t="s">
        <v>60</v>
      </c>
      <c r="D39" s="36">
        <v>16</v>
      </c>
      <c r="E39" s="95"/>
      <c r="F39" s="14">
        <f t="shared" si="0"/>
        <v>0</v>
      </c>
    </row>
    <row r="40" spans="1:6" ht="30" customHeight="1">
      <c r="A40" s="39" t="s">
        <v>77</v>
      </c>
      <c r="B40" s="37" t="s">
        <v>85</v>
      </c>
      <c r="C40" s="38" t="s">
        <v>60</v>
      </c>
      <c r="D40" s="36">
        <v>2</v>
      </c>
      <c r="E40" s="95"/>
      <c r="F40" s="14">
        <f t="shared" si="0"/>
        <v>0</v>
      </c>
    </row>
    <row r="41" spans="1:6" ht="30" customHeight="1">
      <c r="A41" s="39" t="s">
        <v>78</v>
      </c>
      <c r="B41" s="37" t="s">
        <v>86</v>
      </c>
      <c r="C41" s="38" t="s">
        <v>60</v>
      </c>
      <c r="D41" s="36">
        <v>2</v>
      </c>
      <c r="E41" s="95"/>
      <c r="F41" s="14">
        <f t="shared" si="0"/>
        <v>0</v>
      </c>
    </row>
    <row r="42" spans="1:6" ht="30" customHeight="1">
      <c r="A42" s="39" t="s">
        <v>79</v>
      </c>
      <c r="B42" s="37" t="s">
        <v>87</v>
      </c>
      <c r="C42" s="38" t="s">
        <v>60</v>
      </c>
      <c r="D42" s="36">
        <v>4</v>
      </c>
      <c r="E42" s="95"/>
      <c r="F42" s="14">
        <f t="shared" si="0"/>
        <v>0</v>
      </c>
    </row>
    <row r="43" spans="1:6" ht="30" customHeight="1">
      <c r="A43" s="42" t="s">
        <v>80</v>
      </c>
      <c r="B43" s="44" t="s">
        <v>123</v>
      </c>
      <c r="C43" s="38" t="s">
        <v>60</v>
      </c>
      <c r="D43" s="36">
        <v>2</v>
      </c>
      <c r="E43" s="95"/>
      <c r="F43" s="14">
        <f t="shared" si="0"/>
        <v>0</v>
      </c>
    </row>
    <row r="44" spans="1:6" ht="30" customHeight="1">
      <c r="A44" s="39" t="s">
        <v>81</v>
      </c>
      <c r="B44" s="37" t="s">
        <v>88</v>
      </c>
      <c r="C44" s="38" t="s">
        <v>60</v>
      </c>
      <c r="D44" s="36">
        <v>1</v>
      </c>
      <c r="E44" s="95"/>
      <c r="F44" s="14">
        <f t="shared" si="0"/>
        <v>0</v>
      </c>
    </row>
    <row r="45" spans="1:6" ht="30" customHeight="1">
      <c r="A45" s="39" t="s">
        <v>89</v>
      </c>
      <c r="B45" s="37" t="s">
        <v>98</v>
      </c>
      <c r="C45" s="38" t="s">
        <v>99</v>
      </c>
      <c r="D45" s="36">
        <v>6</v>
      </c>
      <c r="E45" s="95"/>
      <c r="F45" s="14">
        <f t="shared" si="0"/>
        <v>0</v>
      </c>
    </row>
    <row r="46" spans="1:6" ht="30" customHeight="1">
      <c r="A46" s="39" t="s">
        <v>90</v>
      </c>
      <c r="B46" s="37" t="s">
        <v>100</v>
      </c>
      <c r="C46" s="38" t="s">
        <v>101</v>
      </c>
      <c r="D46" s="36">
        <v>1</v>
      </c>
      <c r="E46" s="95"/>
      <c r="F46" s="14">
        <f t="shared" si="0"/>
        <v>0</v>
      </c>
    </row>
    <row r="47" spans="1:6" ht="30" customHeight="1">
      <c r="A47" s="39" t="s">
        <v>91</v>
      </c>
      <c r="B47" s="37" t="s">
        <v>102</v>
      </c>
      <c r="C47" s="38" t="s">
        <v>103</v>
      </c>
      <c r="D47" s="68">
        <v>790</v>
      </c>
      <c r="E47" s="95"/>
      <c r="F47" s="14">
        <f t="shared" si="0"/>
        <v>0</v>
      </c>
    </row>
    <row r="48" spans="1:6" ht="30" customHeight="1">
      <c r="A48" s="39" t="s">
        <v>92</v>
      </c>
      <c r="B48" s="37" t="s">
        <v>104</v>
      </c>
      <c r="C48" s="38" t="s">
        <v>103</v>
      </c>
      <c r="D48" s="68">
        <v>450</v>
      </c>
      <c r="E48" s="95"/>
      <c r="F48" s="14">
        <f t="shared" si="0"/>
        <v>0</v>
      </c>
    </row>
    <row r="49" spans="1:6" ht="30" customHeight="1">
      <c r="A49" s="39" t="s">
        <v>93</v>
      </c>
      <c r="B49" s="40" t="s">
        <v>105</v>
      </c>
      <c r="C49" s="41" t="s">
        <v>103</v>
      </c>
      <c r="D49" s="68">
        <v>320</v>
      </c>
      <c r="E49" s="95"/>
      <c r="F49" s="14">
        <f t="shared" si="0"/>
        <v>0</v>
      </c>
    </row>
    <row r="50" spans="1:6" ht="30" customHeight="1">
      <c r="A50" s="39" t="s">
        <v>94</v>
      </c>
      <c r="B50" s="40" t="s">
        <v>106</v>
      </c>
      <c r="C50" s="41" t="s">
        <v>103</v>
      </c>
      <c r="D50" s="68">
        <v>350</v>
      </c>
      <c r="E50" s="95"/>
      <c r="F50" s="14">
        <f t="shared" si="0"/>
        <v>0</v>
      </c>
    </row>
    <row r="51" spans="1:6" ht="30" customHeight="1">
      <c r="A51" s="39" t="s">
        <v>95</v>
      </c>
      <c r="B51" s="63" t="s">
        <v>107</v>
      </c>
      <c r="C51" s="41" t="s">
        <v>103</v>
      </c>
      <c r="D51" s="68">
        <v>350</v>
      </c>
      <c r="E51" s="96"/>
      <c r="F51" s="14">
        <f t="shared" si="0"/>
        <v>0</v>
      </c>
    </row>
    <row r="52" spans="1:6" ht="30" customHeight="1">
      <c r="A52" s="39" t="s">
        <v>96</v>
      </c>
      <c r="B52" s="40" t="s">
        <v>108</v>
      </c>
      <c r="C52" s="38"/>
      <c r="D52" s="33"/>
      <c r="E52" s="95"/>
      <c r="F52" s="14"/>
    </row>
    <row r="53" spans="1:6" ht="30" customHeight="1">
      <c r="A53" s="42" t="s">
        <v>121</v>
      </c>
      <c r="B53" s="40" t="s">
        <v>110</v>
      </c>
      <c r="C53" s="41" t="s">
        <v>112</v>
      </c>
      <c r="D53" s="36">
        <v>1</v>
      </c>
      <c r="E53" s="95"/>
      <c r="F53" s="14">
        <f t="shared" si="0"/>
        <v>0</v>
      </c>
    </row>
    <row r="54" spans="1:6" ht="30" customHeight="1">
      <c r="A54" s="42" t="s">
        <v>122</v>
      </c>
      <c r="B54" s="40" t="s">
        <v>111</v>
      </c>
      <c r="C54" s="41" t="s">
        <v>112</v>
      </c>
      <c r="D54" s="36">
        <v>1</v>
      </c>
      <c r="E54" s="95"/>
      <c r="F54" s="14">
        <f t="shared" si="0"/>
        <v>0</v>
      </c>
    </row>
    <row r="55" spans="1:6" ht="30" customHeight="1">
      <c r="A55" s="42" t="s">
        <v>97</v>
      </c>
      <c r="B55" s="40" t="s">
        <v>113</v>
      </c>
      <c r="C55" s="38"/>
      <c r="D55" s="33"/>
      <c r="E55" s="95"/>
      <c r="F55" s="14"/>
    </row>
    <row r="56" spans="1:6" ht="30" customHeight="1">
      <c r="A56" s="42" t="s">
        <v>119</v>
      </c>
      <c r="B56" s="40" t="s">
        <v>114</v>
      </c>
      <c r="C56" s="41" t="s">
        <v>112</v>
      </c>
      <c r="D56" s="36">
        <v>1</v>
      </c>
      <c r="E56" s="95"/>
      <c r="F56" s="14">
        <f t="shared" si="0"/>
        <v>0</v>
      </c>
    </row>
    <row r="57" spans="1:6" ht="30" customHeight="1">
      <c r="A57" s="42" t="s">
        <v>120</v>
      </c>
      <c r="B57" s="40" t="s">
        <v>115</v>
      </c>
      <c r="C57" s="41" t="s">
        <v>112</v>
      </c>
      <c r="D57" s="36">
        <v>1</v>
      </c>
      <c r="E57" s="95"/>
      <c r="F57" s="14">
        <f t="shared" si="0"/>
        <v>0</v>
      </c>
    </row>
    <row r="58" spans="1:6" ht="30" customHeight="1">
      <c r="A58" s="41" t="s">
        <v>116</v>
      </c>
      <c r="B58" s="44" t="s">
        <v>117</v>
      </c>
      <c r="C58" s="31"/>
      <c r="D58" s="33"/>
      <c r="E58" s="95"/>
      <c r="F58" s="14"/>
    </row>
    <row r="59" spans="1:6" ht="30" customHeight="1">
      <c r="A59" s="35" t="s">
        <v>56</v>
      </c>
      <c r="B59" s="44" t="s">
        <v>152</v>
      </c>
      <c r="C59" s="31"/>
      <c r="D59" s="33"/>
      <c r="E59" s="95"/>
      <c r="F59" s="14"/>
    </row>
    <row r="60" spans="1:6" ht="30" customHeight="1">
      <c r="A60" s="55" t="s">
        <v>65</v>
      </c>
      <c r="B60" s="57" t="s">
        <v>135</v>
      </c>
      <c r="C60" s="49"/>
      <c r="D60" s="50"/>
      <c r="E60" s="96"/>
      <c r="F60" s="51"/>
    </row>
    <row r="61" spans="1:6" ht="30" customHeight="1">
      <c r="A61" s="56" t="s">
        <v>162</v>
      </c>
      <c r="B61" s="48" t="s">
        <v>168</v>
      </c>
      <c r="C61" s="49" t="s">
        <v>60</v>
      </c>
      <c r="D61" s="50">
        <v>1</v>
      </c>
      <c r="E61" s="96"/>
      <c r="F61" s="51">
        <f aca="true" t="shared" si="2" ref="F61:F68">ROUND(D61*E61,0)</f>
        <v>0</v>
      </c>
    </row>
    <row r="62" spans="1:6" ht="30" customHeight="1">
      <c r="A62" s="65" t="s">
        <v>173</v>
      </c>
      <c r="B62" s="48" t="s">
        <v>178</v>
      </c>
      <c r="C62" s="49" t="s">
        <v>60</v>
      </c>
      <c r="D62" s="50">
        <v>1</v>
      </c>
      <c r="E62" s="96"/>
      <c r="F62" s="51">
        <f t="shared" si="2"/>
        <v>0</v>
      </c>
    </row>
    <row r="63" spans="1:7" ht="30" customHeight="1">
      <c r="A63" s="65" t="s">
        <v>174</v>
      </c>
      <c r="B63" s="48" t="s">
        <v>169</v>
      </c>
      <c r="C63" s="49" t="s">
        <v>60</v>
      </c>
      <c r="D63" s="50">
        <v>1</v>
      </c>
      <c r="E63" s="96"/>
      <c r="F63" s="51">
        <f t="shared" si="2"/>
        <v>0</v>
      </c>
      <c r="G63" s="66"/>
    </row>
    <row r="64" spans="1:7" ht="30" customHeight="1">
      <c r="A64" s="65" t="s">
        <v>175</v>
      </c>
      <c r="B64" s="57" t="s">
        <v>163</v>
      </c>
      <c r="C64" s="49" t="s">
        <v>60</v>
      </c>
      <c r="D64" s="50">
        <v>1</v>
      </c>
      <c r="E64" s="96"/>
      <c r="F64" s="51">
        <f t="shared" si="2"/>
        <v>0</v>
      </c>
      <c r="G64" s="67"/>
    </row>
    <row r="65" spans="1:7" ht="30" customHeight="1">
      <c r="A65" s="55" t="s">
        <v>66</v>
      </c>
      <c r="B65" s="48" t="s">
        <v>170</v>
      </c>
      <c r="C65" s="49" t="s">
        <v>60</v>
      </c>
      <c r="D65" s="50">
        <v>1</v>
      </c>
      <c r="E65" s="96"/>
      <c r="F65" s="51">
        <f t="shared" si="2"/>
        <v>0</v>
      </c>
      <c r="G65" s="67"/>
    </row>
    <row r="66" spans="1:7" ht="30" customHeight="1">
      <c r="A66" s="55" t="s">
        <v>67</v>
      </c>
      <c r="B66" s="48" t="s">
        <v>136</v>
      </c>
      <c r="C66" s="49" t="s">
        <v>60</v>
      </c>
      <c r="D66" s="50">
        <v>1</v>
      </c>
      <c r="E66" s="96"/>
      <c r="F66" s="51">
        <f t="shared" si="2"/>
        <v>0</v>
      </c>
      <c r="G66" s="67"/>
    </row>
    <row r="67" spans="1:7" ht="30" customHeight="1">
      <c r="A67" s="65" t="s">
        <v>176</v>
      </c>
      <c r="B67" s="48" t="s">
        <v>171</v>
      </c>
      <c r="C67" s="58" t="s">
        <v>101</v>
      </c>
      <c r="D67" s="50">
        <v>1</v>
      </c>
      <c r="E67" s="96"/>
      <c r="F67" s="51">
        <f t="shared" si="2"/>
        <v>0</v>
      </c>
      <c r="G67" s="67"/>
    </row>
    <row r="68" spans="1:7" ht="30" customHeight="1">
      <c r="A68" s="65" t="s">
        <v>177</v>
      </c>
      <c r="B68" s="48" t="s">
        <v>172</v>
      </c>
      <c r="C68" s="58" t="s">
        <v>101</v>
      </c>
      <c r="D68" s="50">
        <v>1</v>
      </c>
      <c r="E68" s="96"/>
      <c r="F68" s="51">
        <f t="shared" si="2"/>
        <v>0</v>
      </c>
      <c r="G68" s="67"/>
    </row>
    <row r="69" spans="1:7" ht="30" customHeight="1">
      <c r="A69" s="39" t="s">
        <v>57</v>
      </c>
      <c r="B69" s="44" t="s">
        <v>137</v>
      </c>
      <c r="C69" s="38" t="s">
        <v>60</v>
      </c>
      <c r="D69" s="36">
        <v>2</v>
      </c>
      <c r="E69" s="96"/>
      <c r="F69" s="51">
        <f>ROUND(D69*E69,0)</f>
        <v>0</v>
      </c>
      <c r="G69" s="67"/>
    </row>
    <row r="70" spans="1:7" ht="30" customHeight="1">
      <c r="A70" s="39" t="s">
        <v>58</v>
      </c>
      <c r="B70" s="37" t="s">
        <v>71</v>
      </c>
      <c r="C70" s="38" t="s">
        <v>60</v>
      </c>
      <c r="D70" s="36">
        <v>6</v>
      </c>
      <c r="E70" s="95"/>
      <c r="F70" s="14">
        <f>ROUND(D70*E70,0)</f>
        <v>0</v>
      </c>
      <c r="G70" s="67"/>
    </row>
    <row r="71" spans="1:7" ht="30" customHeight="1">
      <c r="A71" s="39" t="s">
        <v>59</v>
      </c>
      <c r="B71" s="37" t="s">
        <v>72</v>
      </c>
      <c r="C71" s="38" t="s">
        <v>60</v>
      </c>
      <c r="D71" s="36">
        <v>3</v>
      </c>
      <c r="E71" s="95"/>
      <c r="F71" s="14">
        <f>ROUND(D71*E71,0)</f>
        <v>0</v>
      </c>
      <c r="G71" s="67"/>
    </row>
    <row r="72" spans="1:7" ht="30" customHeight="1">
      <c r="A72" s="39" t="s">
        <v>68</v>
      </c>
      <c r="B72" s="37" t="s">
        <v>73</v>
      </c>
      <c r="C72" s="41" t="s">
        <v>112</v>
      </c>
      <c r="D72" s="36">
        <v>4</v>
      </c>
      <c r="E72" s="95"/>
      <c r="F72" s="14">
        <f>ROUND(D72*E72,0)</f>
        <v>0</v>
      </c>
      <c r="G72" s="67"/>
    </row>
    <row r="73" spans="1:7" ht="30" customHeight="1">
      <c r="A73" s="39" t="s">
        <v>69</v>
      </c>
      <c r="B73" s="37" t="s">
        <v>167</v>
      </c>
      <c r="C73" s="38"/>
      <c r="D73" s="36"/>
      <c r="E73" s="95"/>
      <c r="F73" s="14"/>
      <c r="G73" s="66"/>
    </row>
    <row r="74" spans="1:6" ht="30" customHeight="1">
      <c r="A74" s="46" t="s">
        <v>153</v>
      </c>
      <c r="B74" s="53" t="s">
        <v>160</v>
      </c>
      <c r="C74" s="45" t="s">
        <v>60</v>
      </c>
      <c r="D74" s="36">
        <v>1</v>
      </c>
      <c r="E74" s="95"/>
      <c r="F74" s="14">
        <f>ROUND(D74*E74,0)</f>
        <v>0</v>
      </c>
    </row>
    <row r="75" spans="1:6" ht="30" customHeight="1">
      <c r="A75" s="46" t="s">
        <v>154</v>
      </c>
      <c r="B75" s="54" t="s">
        <v>161</v>
      </c>
      <c r="C75" s="45" t="s">
        <v>60</v>
      </c>
      <c r="D75" s="36">
        <v>1</v>
      </c>
      <c r="E75" s="95"/>
      <c r="F75" s="14">
        <f>ROUND(D75*E75,0)</f>
        <v>0</v>
      </c>
    </row>
    <row r="76" spans="1:6" ht="30" customHeight="1">
      <c r="A76" s="39" t="s">
        <v>70</v>
      </c>
      <c r="B76" s="40" t="s">
        <v>118</v>
      </c>
      <c r="C76" s="41"/>
      <c r="D76" s="36"/>
      <c r="E76" s="95"/>
      <c r="F76" s="14"/>
    </row>
    <row r="77" spans="1:6" ht="30" customHeight="1">
      <c r="A77" s="46" t="s">
        <v>155</v>
      </c>
      <c r="B77" s="53" t="s">
        <v>158</v>
      </c>
      <c r="C77" s="45" t="s">
        <v>60</v>
      </c>
      <c r="D77" s="36">
        <v>2</v>
      </c>
      <c r="E77" s="95"/>
      <c r="F77" s="14">
        <f aca="true" t="shared" si="3" ref="F77:F93">ROUND(D77*E77,0)</f>
        <v>0</v>
      </c>
    </row>
    <row r="78" spans="1:6" ht="30" customHeight="1">
      <c r="A78" s="46" t="s">
        <v>156</v>
      </c>
      <c r="B78" s="54" t="s">
        <v>159</v>
      </c>
      <c r="C78" s="45" t="s">
        <v>60</v>
      </c>
      <c r="D78" s="36">
        <v>2</v>
      </c>
      <c r="E78" s="95"/>
      <c r="F78" s="14">
        <f t="shared" si="3"/>
        <v>0</v>
      </c>
    </row>
    <row r="79" spans="1:6" ht="30" customHeight="1">
      <c r="A79" s="39" t="s">
        <v>74</v>
      </c>
      <c r="B79" s="37" t="s">
        <v>83</v>
      </c>
      <c r="C79" s="38" t="s">
        <v>60</v>
      </c>
      <c r="D79" s="36">
        <v>1</v>
      </c>
      <c r="E79" s="95"/>
      <c r="F79" s="14">
        <f t="shared" si="3"/>
        <v>0</v>
      </c>
    </row>
    <row r="80" spans="1:6" ht="30" customHeight="1">
      <c r="A80" s="39" t="s">
        <v>75</v>
      </c>
      <c r="B80" s="37" t="s">
        <v>84</v>
      </c>
      <c r="C80" s="38" t="s">
        <v>150</v>
      </c>
      <c r="D80" s="36">
        <v>5</v>
      </c>
      <c r="E80" s="95"/>
      <c r="F80" s="14">
        <f t="shared" si="3"/>
        <v>0</v>
      </c>
    </row>
    <row r="81" spans="1:6" ht="30" customHeight="1">
      <c r="A81" s="39" t="s">
        <v>76</v>
      </c>
      <c r="B81" s="63" t="s">
        <v>151</v>
      </c>
      <c r="C81" s="38" t="s">
        <v>60</v>
      </c>
      <c r="D81" s="36">
        <v>12</v>
      </c>
      <c r="E81" s="95"/>
      <c r="F81" s="14">
        <f t="shared" si="3"/>
        <v>0</v>
      </c>
    </row>
    <row r="82" spans="1:6" ht="30" customHeight="1">
      <c r="A82" s="39" t="s">
        <v>77</v>
      </c>
      <c r="B82" s="37" t="s">
        <v>85</v>
      </c>
      <c r="C82" s="38" t="s">
        <v>60</v>
      </c>
      <c r="D82" s="36">
        <v>2</v>
      </c>
      <c r="E82" s="95"/>
      <c r="F82" s="14">
        <f t="shared" si="3"/>
        <v>0</v>
      </c>
    </row>
    <row r="83" spans="1:6" ht="30" customHeight="1">
      <c r="A83" s="39" t="s">
        <v>78</v>
      </c>
      <c r="B83" s="37" t="s">
        <v>86</v>
      </c>
      <c r="C83" s="38" t="s">
        <v>60</v>
      </c>
      <c r="D83" s="36">
        <v>2</v>
      </c>
      <c r="E83" s="95"/>
      <c r="F83" s="14">
        <f t="shared" si="3"/>
        <v>0</v>
      </c>
    </row>
    <row r="84" spans="1:6" ht="30" customHeight="1">
      <c r="A84" s="39" t="s">
        <v>79</v>
      </c>
      <c r="B84" s="37" t="s">
        <v>87</v>
      </c>
      <c r="C84" s="38" t="s">
        <v>60</v>
      </c>
      <c r="D84" s="36">
        <v>4</v>
      </c>
      <c r="E84" s="95"/>
      <c r="F84" s="14">
        <f t="shared" si="3"/>
        <v>0</v>
      </c>
    </row>
    <row r="85" spans="1:6" ht="30" customHeight="1">
      <c r="A85" s="42" t="s">
        <v>80</v>
      </c>
      <c r="B85" s="40" t="s">
        <v>123</v>
      </c>
      <c r="C85" s="38" t="s">
        <v>60</v>
      </c>
      <c r="D85" s="36">
        <v>2</v>
      </c>
      <c r="E85" s="95"/>
      <c r="F85" s="14">
        <f t="shared" si="3"/>
        <v>0</v>
      </c>
    </row>
    <row r="86" spans="1:6" ht="30" customHeight="1">
      <c r="A86" s="39" t="s">
        <v>81</v>
      </c>
      <c r="B86" s="37" t="s">
        <v>88</v>
      </c>
      <c r="C86" s="38" t="s">
        <v>60</v>
      </c>
      <c r="D86" s="36">
        <v>1</v>
      </c>
      <c r="E86" s="95"/>
      <c r="F86" s="14">
        <f t="shared" si="3"/>
        <v>0</v>
      </c>
    </row>
    <row r="87" spans="1:6" ht="30" customHeight="1">
      <c r="A87" s="39" t="s">
        <v>89</v>
      </c>
      <c r="B87" s="40" t="s">
        <v>124</v>
      </c>
      <c r="C87" s="38" t="s">
        <v>99</v>
      </c>
      <c r="D87" s="36">
        <v>6</v>
      </c>
      <c r="E87" s="95"/>
      <c r="F87" s="14">
        <f t="shared" si="3"/>
        <v>0</v>
      </c>
    </row>
    <row r="88" spans="1:6" ht="30" customHeight="1">
      <c r="A88" s="39" t="s">
        <v>90</v>
      </c>
      <c r="B88" s="37" t="s">
        <v>100</v>
      </c>
      <c r="C88" s="38" t="s">
        <v>101</v>
      </c>
      <c r="D88" s="36">
        <v>1</v>
      </c>
      <c r="E88" s="95"/>
      <c r="F88" s="14">
        <f t="shared" si="3"/>
        <v>0</v>
      </c>
    </row>
    <row r="89" spans="1:6" ht="30" customHeight="1">
      <c r="A89" s="39" t="s">
        <v>91</v>
      </c>
      <c r="B89" s="37" t="s">
        <v>102</v>
      </c>
      <c r="C89" s="38" t="s">
        <v>103</v>
      </c>
      <c r="D89" s="68">
        <v>890</v>
      </c>
      <c r="E89" s="95"/>
      <c r="F89" s="14">
        <f t="shared" si="3"/>
        <v>0</v>
      </c>
    </row>
    <row r="90" spans="1:6" ht="30" customHeight="1">
      <c r="A90" s="39" t="s">
        <v>92</v>
      </c>
      <c r="B90" s="37" t="s">
        <v>104</v>
      </c>
      <c r="C90" s="38" t="s">
        <v>103</v>
      </c>
      <c r="D90" s="68">
        <v>550</v>
      </c>
      <c r="E90" s="95"/>
      <c r="F90" s="14">
        <f t="shared" si="3"/>
        <v>0</v>
      </c>
    </row>
    <row r="91" spans="1:6" ht="30" customHeight="1">
      <c r="A91" s="39" t="s">
        <v>93</v>
      </c>
      <c r="B91" s="40" t="s">
        <v>105</v>
      </c>
      <c r="C91" s="41" t="s">
        <v>103</v>
      </c>
      <c r="D91" s="68">
        <v>400</v>
      </c>
      <c r="E91" s="95"/>
      <c r="F91" s="14">
        <f t="shared" si="3"/>
        <v>0</v>
      </c>
    </row>
    <row r="92" spans="1:6" ht="30" customHeight="1">
      <c r="A92" s="39" t="s">
        <v>94</v>
      </c>
      <c r="B92" s="40" t="s">
        <v>106</v>
      </c>
      <c r="C92" s="41" t="s">
        <v>103</v>
      </c>
      <c r="D92" s="68">
        <v>350</v>
      </c>
      <c r="E92" s="95"/>
      <c r="F92" s="14">
        <f t="shared" si="3"/>
        <v>0</v>
      </c>
    </row>
    <row r="93" spans="1:6" ht="30" customHeight="1">
      <c r="A93" s="39" t="s">
        <v>95</v>
      </c>
      <c r="B93" s="40" t="s">
        <v>107</v>
      </c>
      <c r="C93" s="41" t="s">
        <v>103</v>
      </c>
      <c r="D93" s="68">
        <v>350</v>
      </c>
      <c r="E93" s="96"/>
      <c r="F93" s="14">
        <f t="shared" si="3"/>
        <v>0</v>
      </c>
    </row>
    <row r="94" spans="1:6" ht="30" customHeight="1">
      <c r="A94" s="39" t="s">
        <v>96</v>
      </c>
      <c r="B94" s="40" t="s">
        <v>108</v>
      </c>
      <c r="C94" s="38"/>
      <c r="D94" s="33"/>
      <c r="E94" s="95"/>
      <c r="F94" s="14"/>
    </row>
    <row r="95" spans="1:6" ht="30" customHeight="1">
      <c r="A95" s="42" t="s">
        <v>109</v>
      </c>
      <c r="B95" s="40" t="s">
        <v>110</v>
      </c>
      <c r="C95" s="41" t="s">
        <v>112</v>
      </c>
      <c r="D95" s="36">
        <v>1</v>
      </c>
      <c r="E95" s="95"/>
      <c r="F95" s="14">
        <f>ROUND(D95*E95,0)</f>
        <v>0</v>
      </c>
    </row>
    <row r="96" spans="1:6" ht="30" customHeight="1">
      <c r="A96" s="42" t="s">
        <v>122</v>
      </c>
      <c r="B96" s="40" t="s">
        <v>111</v>
      </c>
      <c r="C96" s="41" t="s">
        <v>112</v>
      </c>
      <c r="D96" s="36">
        <v>1</v>
      </c>
      <c r="E96" s="95"/>
      <c r="F96" s="14">
        <f>ROUND(D96*E96,0)</f>
        <v>0</v>
      </c>
    </row>
    <row r="97" spans="1:6" ht="30" customHeight="1">
      <c r="A97" s="42" t="s">
        <v>97</v>
      </c>
      <c r="B97" s="40" t="s">
        <v>113</v>
      </c>
      <c r="C97" s="38"/>
      <c r="D97" s="33"/>
      <c r="E97" s="95"/>
      <c r="F97" s="14"/>
    </row>
    <row r="98" spans="1:6" ht="30" customHeight="1">
      <c r="A98" s="42" t="s">
        <v>119</v>
      </c>
      <c r="B98" s="40" t="s">
        <v>114</v>
      </c>
      <c r="C98" s="41" t="s">
        <v>112</v>
      </c>
      <c r="D98" s="36">
        <v>1</v>
      </c>
      <c r="E98" s="95"/>
      <c r="F98" s="14">
        <f>ROUND(D98*E98,0)</f>
        <v>0</v>
      </c>
    </row>
    <row r="99" spans="1:6" ht="30" customHeight="1">
      <c r="A99" s="42" t="s">
        <v>120</v>
      </c>
      <c r="B99" s="40" t="s">
        <v>115</v>
      </c>
      <c r="C99" s="41" t="s">
        <v>112</v>
      </c>
      <c r="D99" s="36">
        <v>1</v>
      </c>
      <c r="E99" s="95"/>
      <c r="F99" s="14">
        <f>ROUND(D99*E99,0)</f>
        <v>0</v>
      </c>
    </row>
    <row r="100" spans="1:6" ht="30" customHeight="1">
      <c r="A100" s="38" t="s">
        <v>125</v>
      </c>
      <c r="B100" s="37" t="s">
        <v>126</v>
      </c>
      <c r="C100" s="41"/>
      <c r="D100" s="36"/>
      <c r="E100" s="95"/>
      <c r="F100" s="14"/>
    </row>
    <row r="101" spans="1:6" ht="30" customHeight="1">
      <c r="A101" s="39" t="s">
        <v>56</v>
      </c>
      <c r="B101" s="37" t="s">
        <v>127</v>
      </c>
      <c r="C101" s="38" t="s">
        <v>60</v>
      </c>
      <c r="D101" s="36">
        <v>2</v>
      </c>
      <c r="E101" s="95"/>
      <c r="F101" s="14">
        <f aca="true" t="shared" si="4" ref="F101:F106">ROUND(D101*E101,0)</f>
        <v>0</v>
      </c>
    </row>
    <row r="102" spans="1:6" ht="40.5">
      <c r="A102" s="39" t="s">
        <v>57</v>
      </c>
      <c r="B102" s="37" t="s">
        <v>128</v>
      </c>
      <c r="C102" s="38" t="s">
        <v>60</v>
      </c>
      <c r="D102" s="36">
        <v>2</v>
      </c>
      <c r="E102" s="95"/>
      <c r="F102" s="14">
        <f t="shared" si="4"/>
        <v>0</v>
      </c>
    </row>
    <row r="103" spans="1:6" ht="30" customHeight="1">
      <c r="A103" s="38" t="s">
        <v>129</v>
      </c>
      <c r="B103" s="37" t="s">
        <v>130</v>
      </c>
      <c r="C103" s="41"/>
      <c r="D103" s="36"/>
      <c r="E103" s="95"/>
      <c r="F103" s="14"/>
    </row>
    <row r="104" spans="1:6" ht="30" customHeight="1">
      <c r="A104" s="39" t="s">
        <v>56</v>
      </c>
      <c r="B104" s="37" t="s">
        <v>127</v>
      </c>
      <c r="C104" s="38" t="s">
        <v>60</v>
      </c>
      <c r="D104" s="36">
        <v>2</v>
      </c>
      <c r="E104" s="95"/>
      <c r="F104" s="14">
        <f>ROUND(D104*E104,0)</f>
        <v>0</v>
      </c>
    </row>
    <row r="105" spans="1:6" ht="40.5">
      <c r="A105" s="39" t="s">
        <v>57</v>
      </c>
      <c r="B105" s="37" t="s">
        <v>128</v>
      </c>
      <c r="C105" s="38" t="s">
        <v>60</v>
      </c>
      <c r="D105" s="36">
        <v>2</v>
      </c>
      <c r="E105" s="95"/>
      <c r="F105" s="14">
        <f>ROUND(D105*E105,0)</f>
        <v>0</v>
      </c>
    </row>
    <row r="106" spans="1:6" s="52" customFormat="1" ht="30" customHeight="1">
      <c r="A106" s="47" t="s">
        <v>157</v>
      </c>
      <c r="B106" s="62" t="s">
        <v>166</v>
      </c>
      <c r="C106" s="49" t="s">
        <v>101</v>
      </c>
      <c r="D106" s="50">
        <v>1</v>
      </c>
      <c r="E106" s="96"/>
      <c r="F106" s="51">
        <f t="shared" si="4"/>
        <v>0</v>
      </c>
    </row>
    <row r="107" spans="1:6" ht="30" customHeight="1">
      <c r="A107" s="83" t="s">
        <v>51</v>
      </c>
      <c r="B107" s="83"/>
      <c r="C107" s="83"/>
      <c r="D107" s="84">
        <f>ROUND(SUM(F5:F106),0)</f>
        <v>0</v>
      </c>
      <c r="E107" s="84"/>
      <c r="F107" s="43" t="s">
        <v>18</v>
      </c>
    </row>
  </sheetData>
  <sheetProtection password="8F79" sheet="1"/>
  <protectedRanges>
    <protectedRange sqref="E7:E10 E12:E14 E19:E30 E32:E33 E35:E46 E47:E51 E53:E54 E56:E57 E61:E72 E74:E75 E77:E85 E86:E93 E95:E96 E98:E99 E101:E102 E104:E106" name="区域1"/>
  </protectedRanges>
  <mergeCells count="6">
    <mergeCell ref="A1:F1"/>
    <mergeCell ref="B2:D2"/>
    <mergeCell ref="E2:F2"/>
    <mergeCell ref="A3:F3"/>
    <mergeCell ref="A107:C107"/>
    <mergeCell ref="D107:E107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2" width="9.125" style="22" customWidth="1"/>
    <col min="3" max="3" width="43.625" style="22" customWidth="1"/>
    <col min="4" max="4" width="21.00390625" style="22" customWidth="1"/>
    <col min="5" max="16384" width="9.00390625" style="22" customWidth="1"/>
  </cols>
  <sheetData>
    <row r="1" spans="1:4" ht="42.75" customHeight="1">
      <c r="A1" s="90" t="s">
        <v>21</v>
      </c>
      <c r="B1" s="90"/>
      <c r="C1" s="90"/>
      <c r="D1" s="90"/>
    </row>
    <row r="2" spans="1:4" s="28" customFormat="1" ht="34.5" customHeight="1">
      <c r="A2" s="27" t="s">
        <v>40</v>
      </c>
      <c r="B2" s="91" t="str">
        <f>'第100章'!B2</f>
        <v>2019年通州区非现场执法监测系统设备建设工程-机电工程</v>
      </c>
      <c r="C2" s="91"/>
      <c r="D2" s="30" t="s">
        <v>41</v>
      </c>
    </row>
    <row r="3" spans="1:4" s="24" customFormat="1" ht="34.5" customHeight="1">
      <c r="A3" s="23" t="s">
        <v>22</v>
      </c>
      <c r="B3" s="23" t="s">
        <v>23</v>
      </c>
      <c r="C3" s="23" t="s">
        <v>24</v>
      </c>
      <c r="D3" s="29" t="s">
        <v>53</v>
      </c>
    </row>
    <row r="4" spans="1:4" s="24" customFormat="1" ht="34.5" customHeight="1">
      <c r="A4" s="25">
        <v>1</v>
      </c>
      <c r="B4" s="25">
        <v>100</v>
      </c>
      <c r="C4" s="25" t="s">
        <v>25</v>
      </c>
      <c r="D4" s="97">
        <f>'第100章'!D13</f>
        <v>0</v>
      </c>
    </row>
    <row r="5" spans="1:4" s="24" customFormat="1" ht="34.5" customHeight="1">
      <c r="A5" s="25">
        <v>2</v>
      </c>
      <c r="B5" s="25">
        <v>200</v>
      </c>
      <c r="C5" s="25" t="s">
        <v>26</v>
      </c>
      <c r="D5" s="97"/>
    </row>
    <row r="6" spans="1:4" s="24" customFormat="1" ht="34.5" customHeight="1">
      <c r="A6" s="25">
        <v>3</v>
      </c>
      <c r="B6" s="25">
        <v>300</v>
      </c>
      <c r="C6" s="25" t="s">
        <v>27</v>
      </c>
      <c r="D6" s="97"/>
    </row>
    <row r="7" spans="1:4" s="24" customFormat="1" ht="34.5" customHeight="1">
      <c r="A7" s="25">
        <v>4</v>
      </c>
      <c r="B7" s="25">
        <v>400</v>
      </c>
      <c r="C7" s="25" t="s">
        <v>28</v>
      </c>
      <c r="D7" s="97"/>
    </row>
    <row r="8" spans="1:4" s="24" customFormat="1" ht="34.5" customHeight="1">
      <c r="A8" s="25">
        <v>5</v>
      </c>
      <c r="B8" s="25">
        <v>500</v>
      </c>
      <c r="C8" s="25" t="s">
        <v>29</v>
      </c>
      <c r="D8" s="97"/>
    </row>
    <row r="9" spans="1:4" s="24" customFormat="1" ht="34.5" customHeight="1">
      <c r="A9" s="25">
        <v>6</v>
      </c>
      <c r="B9" s="25">
        <v>600</v>
      </c>
      <c r="C9" s="25" t="s">
        <v>42</v>
      </c>
      <c r="D9" s="97">
        <f>'第600章'!D107</f>
        <v>0</v>
      </c>
    </row>
    <row r="10" spans="1:4" s="24" customFormat="1" ht="34.5" customHeight="1">
      <c r="A10" s="25">
        <v>7</v>
      </c>
      <c r="B10" s="25">
        <v>700</v>
      </c>
      <c r="C10" s="25" t="s">
        <v>30</v>
      </c>
      <c r="D10" s="97"/>
    </row>
    <row r="11" spans="1:4" s="24" customFormat="1" ht="34.5" customHeight="1">
      <c r="A11" s="25">
        <v>8</v>
      </c>
      <c r="B11" s="92" t="s">
        <v>43</v>
      </c>
      <c r="C11" s="92"/>
      <c r="D11" s="26">
        <f>SUM(D4:D10)</f>
        <v>0</v>
      </c>
    </row>
    <row r="12" spans="1:4" s="24" customFormat="1" ht="34.5" customHeight="1">
      <c r="A12" s="25">
        <v>9</v>
      </c>
      <c r="B12" s="92" t="s">
        <v>44</v>
      </c>
      <c r="C12" s="92"/>
      <c r="D12" s="97"/>
    </row>
    <row r="13" spans="1:4" s="24" customFormat="1" ht="34.5" customHeight="1">
      <c r="A13" s="25">
        <v>10</v>
      </c>
      <c r="B13" s="92" t="s">
        <v>45</v>
      </c>
      <c r="C13" s="92"/>
      <c r="D13" s="26">
        <f>ROUND(4806845*0.015,)</f>
        <v>72103</v>
      </c>
    </row>
    <row r="14" spans="1:4" s="24" customFormat="1" ht="34.5" customHeight="1">
      <c r="A14" s="25">
        <v>11</v>
      </c>
      <c r="B14" s="85" t="s">
        <v>46</v>
      </c>
      <c r="C14" s="86"/>
      <c r="D14" s="26">
        <f>ROUND(D11-D12-D13,0)</f>
        <v>-72103</v>
      </c>
    </row>
    <row r="15" spans="1:4" s="24" customFormat="1" ht="34.5" customHeight="1">
      <c r="A15" s="25">
        <v>12</v>
      </c>
      <c r="B15" s="87" t="s">
        <v>52</v>
      </c>
      <c r="C15" s="88"/>
      <c r="D15" s="26">
        <f>ROUND((D14*3%),)</f>
        <v>-2163</v>
      </c>
    </row>
    <row r="16" spans="1:4" s="24" customFormat="1" ht="34.5" customHeight="1">
      <c r="A16" s="25">
        <v>13</v>
      </c>
      <c r="B16" s="89" t="s">
        <v>31</v>
      </c>
      <c r="C16" s="88"/>
      <c r="D16" s="26">
        <f>D11+D15</f>
        <v>-2163</v>
      </c>
    </row>
    <row r="17" s="64" customFormat="1" ht="19.5" customHeight="1"/>
  </sheetData>
  <sheetProtection password="8F79" sheet="1"/>
  <mergeCells count="8">
    <mergeCell ref="B14:C14"/>
    <mergeCell ref="B15:C15"/>
    <mergeCell ref="B16:C16"/>
    <mergeCell ref="A1:D1"/>
    <mergeCell ref="B2:C2"/>
    <mergeCell ref="B11:C11"/>
    <mergeCell ref="B12:C12"/>
    <mergeCell ref="B13:C13"/>
  </mergeCells>
  <printOptions horizontalCentered="1"/>
  <pageMargins left="0.11811023622047245" right="0.11811023622047245" top="0.7480314960629921" bottom="0.7480314960629921" header="0.31496062992125984" footer="1.29921259842519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2019-03-28T05:52:35Z</cp:lastPrinted>
  <dcterms:created xsi:type="dcterms:W3CDTF">2008-04-07T07:00:19Z</dcterms:created>
  <dcterms:modified xsi:type="dcterms:W3CDTF">2019-05-24T01:52:04Z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