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55" windowHeight="6405" tabRatio="610" firstSheet="4" activeTab="9"/>
  </bookViews>
  <sheets>
    <sheet name="第100章" sheetId="1" r:id="rId1"/>
    <sheet name="第200章 （施工便道）" sheetId="2" r:id="rId2"/>
    <sheet name="第200章" sheetId="3" r:id="rId3"/>
    <sheet name="第300章（施工便道）" sheetId="4" r:id="rId4"/>
    <sheet name="第300章 " sheetId="5" r:id="rId5"/>
    <sheet name="第400章（施工便道）" sheetId="6" r:id="rId6"/>
    <sheet name="第400章" sheetId="7" r:id="rId7"/>
    <sheet name="第600章（施工便道）" sheetId="8" r:id="rId8"/>
    <sheet name="第600章" sheetId="9" r:id="rId9"/>
    <sheet name="汇总表" sheetId="10" r:id="rId10"/>
  </sheets>
  <definedNames>
    <definedName name="_xlnm.Print_Titles" localSheetId="2">'第200章'!$1:$4</definedName>
    <definedName name="_xlnm.Print_Titles" localSheetId="1">'第200章 （施工便道）'!$1:$4</definedName>
    <definedName name="_xlnm.Print_Titles" localSheetId="4">'第300章 '!$1:$4</definedName>
    <definedName name="_xlnm.Print_Titles" localSheetId="3">'第300章（施工便道）'!$1:$4</definedName>
    <definedName name="_xlnm.Print_Titles" localSheetId="6">'第400章'!$1:$4</definedName>
    <definedName name="_xlnm.Print_Titles" localSheetId="5">'第400章（施工便道）'!$1:$4</definedName>
    <definedName name="_xlnm.Print_Titles" localSheetId="8">'第600章'!$1:$4</definedName>
    <definedName name="_xlnm.Print_Titles" localSheetId="7">'第600章（施工便道）'!$1:$4</definedName>
  </definedNames>
  <calcPr fullCalcOnLoad="1"/>
</workbook>
</file>

<file path=xl/sharedStrings.xml><?xml version="1.0" encoding="utf-8"?>
<sst xmlns="http://schemas.openxmlformats.org/spreadsheetml/2006/main" count="634" uniqueCount="259">
  <si>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</si>
  <si>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</si>
  <si>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</si>
  <si>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</si>
  <si>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</si>
  <si>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</si>
  <si>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</si>
  <si>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</si>
  <si>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</si>
  <si>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</si>
  <si>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</si>
  <si>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总额</t>
  </si>
  <si>
    <t>102-2</t>
  </si>
  <si>
    <t>施工环保费</t>
  </si>
  <si>
    <t>102-3</t>
  </si>
  <si>
    <t>安全生产费</t>
  </si>
  <si>
    <t>104-1</t>
  </si>
  <si>
    <t>承包人驻地建设</t>
  </si>
  <si>
    <t>清单  第100章 合计   人民币</t>
  </si>
  <si>
    <t>元</t>
  </si>
  <si>
    <t xml:space="preserve">  货币单位：人民币元</t>
  </si>
  <si>
    <t/>
  </si>
  <si>
    <t>-a</t>
  </si>
  <si>
    <t>m2</t>
  </si>
  <si>
    <t>-b</t>
  </si>
  <si>
    <t>-c</t>
  </si>
  <si>
    <t>202-3</t>
  </si>
  <si>
    <t>拆除结构物</t>
  </si>
  <si>
    <t>m3</t>
  </si>
  <si>
    <t>202-5</t>
  </si>
  <si>
    <t>t</t>
  </si>
  <si>
    <t>m</t>
  </si>
  <si>
    <t>-d</t>
  </si>
  <si>
    <t>清单  第200章 合计   人民币</t>
  </si>
  <si>
    <t>清单     第300章  路面</t>
  </si>
  <si>
    <t>308-1</t>
  </si>
  <si>
    <t>透层</t>
  </si>
  <si>
    <t>308-2</t>
  </si>
  <si>
    <t>309-2</t>
  </si>
  <si>
    <t>中粒式沥青混凝土</t>
  </si>
  <si>
    <t>310-2</t>
  </si>
  <si>
    <t>封层</t>
  </si>
  <si>
    <t>清单  第300章 合计   人民币</t>
  </si>
  <si>
    <t>清单     第400章  桥梁、涵洞</t>
  </si>
  <si>
    <t>清单  第400章 合计   人民币</t>
  </si>
  <si>
    <t>工程量清单汇总表</t>
  </si>
  <si>
    <t>序号</t>
  </si>
  <si>
    <t>章次</t>
  </si>
  <si>
    <t>科   目   名   称</t>
  </si>
  <si>
    <t>金额（元）</t>
  </si>
  <si>
    <t>总则</t>
  </si>
  <si>
    <t>路面</t>
  </si>
  <si>
    <t>桥梁、涵洞</t>
  </si>
  <si>
    <t>隧道</t>
  </si>
  <si>
    <t>绿化及环境保护</t>
  </si>
  <si>
    <t>第100章至第700章清单合计</t>
  </si>
  <si>
    <t>已包含在清单合计中材料、工程设备、专业工程暂估价合计</t>
  </si>
  <si>
    <t>投标价（8+12=13）</t>
  </si>
  <si>
    <t>按上项（11）金额的3%作为不可预见因素的暂定金额</t>
  </si>
  <si>
    <t>清单合计减去材料、工程设备、专业工程暂估价、安全生产费合计(8-9-10=11)（评标价）</t>
  </si>
  <si>
    <t>102</t>
  </si>
  <si>
    <t>工程管理</t>
  </si>
  <si>
    <t>竣工文件</t>
  </si>
  <si>
    <t>103</t>
  </si>
  <si>
    <t>临时工程与设施</t>
  </si>
  <si>
    <t>104</t>
  </si>
  <si>
    <t>202</t>
  </si>
  <si>
    <t>场地清理</t>
  </si>
  <si>
    <t>-e</t>
  </si>
  <si>
    <t>-f</t>
  </si>
  <si>
    <t>铣刨旧路面</t>
  </si>
  <si>
    <t>202-6</t>
  </si>
  <si>
    <t>308</t>
  </si>
  <si>
    <t>透层和黏层</t>
  </si>
  <si>
    <t>黏层</t>
  </si>
  <si>
    <t>改性乳化沥青粘层</t>
  </si>
  <si>
    <t>309</t>
  </si>
  <si>
    <t>热拌沥青混合料面层</t>
  </si>
  <si>
    <t>310</t>
  </si>
  <si>
    <t>313</t>
  </si>
  <si>
    <t>路肩培土、中央分隔带回填土、土路肩加固及路缘石</t>
  </si>
  <si>
    <t>313-5</t>
  </si>
  <si>
    <t>混凝土预制块路缘石</t>
  </si>
  <si>
    <t>415</t>
  </si>
  <si>
    <t>桥面铺装</t>
  </si>
  <si>
    <t>415-3</t>
  </si>
  <si>
    <t>防水层</t>
  </si>
  <si>
    <t>-g</t>
  </si>
  <si>
    <t>kg</t>
  </si>
  <si>
    <t>个</t>
  </si>
  <si>
    <t>已包含在清单合计中的安全生产费（投标控制价的1.5%）</t>
  </si>
  <si>
    <t>2019年房山区下圣路上中院2号桥大修工程</t>
  </si>
  <si>
    <t>路基（施工便道）</t>
  </si>
  <si>
    <t>路基</t>
  </si>
  <si>
    <t>路面（施工便道）</t>
  </si>
  <si>
    <t>桥梁、涵洞（施工便道）</t>
  </si>
  <si>
    <t>安全设施及预埋管线（施工便道）</t>
  </si>
  <si>
    <t>清单     第200章  路基</t>
  </si>
  <si>
    <t>清单     第200章  路基（施工便道）</t>
  </si>
  <si>
    <t>清单     第400章  桥梁、涵洞（施工便道）</t>
  </si>
  <si>
    <t>清单     第300章  路面（施工便道）</t>
  </si>
  <si>
    <r>
      <t>清单  第</t>
    </r>
    <r>
      <rPr>
        <sz val="11.5"/>
        <rFont val="宋体"/>
        <family val="0"/>
      </rPr>
      <t>6</t>
    </r>
    <r>
      <rPr>
        <sz val="11.5"/>
        <rFont val="宋体"/>
        <family val="0"/>
      </rPr>
      <t>00章 合计   人民币</t>
    </r>
  </si>
  <si>
    <t>安全设施及预埋管线</t>
  </si>
  <si>
    <t>清单     第600章  安全设施及预埋管线（施工便道）</t>
  </si>
  <si>
    <t>清单     第600章  安全设施及预埋管线</t>
  </si>
  <si>
    <t>202-2</t>
  </si>
  <si>
    <t>挖除旧路面</t>
  </si>
  <si>
    <t>挖除基层</t>
  </si>
  <si>
    <t>拆除预埋管</t>
  </si>
  <si>
    <t>拆除预埋管基础</t>
  </si>
  <si>
    <t>拆除波形护栏</t>
  </si>
  <si>
    <t>拆除波形护栏基础</t>
  </si>
  <si>
    <t>拆除原有A900单悬T字路口警示牌</t>
  </si>
  <si>
    <t>沥青混合料旧料回收</t>
  </si>
  <si>
    <t>使用8年以上</t>
  </si>
  <si>
    <t>202-7</t>
  </si>
  <si>
    <t>旧料回收利用（波形护栏）</t>
  </si>
  <si>
    <t>204</t>
  </si>
  <si>
    <t>填方路基</t>
  </si>
  <si>
    <t>204-1</t>
  </si>
  <si>
    <t>路基填筑（包括填前压实）</t>
  </si>
  <si>
    <t>208</t>
  </si>
  <si>
    <t>护坡、护面墙</t>
  </si>
  <si>
    <t>208-3</t>
  </si>
  <si>
    <t>M7.5浆砌片石</t>
  </si>
  <si>
    <t>305</t>
  </si>
  <si>
    <t>石灰粉煤灰稳定土底基层、基层</t>
  </si>
  <si>
    <t>305-5</t>
  </si>
  <si>
    <t>石灰粉煤灰稳定碎石基层</t>
  </si>
  <si>
    <t>二灰碎石  18cm</t>
  </si>
  <si>
    <t>改性乳化沥青透层</t>
  </si>
  <si>
    <t>WAC-16 5cm</t>
  </si>
  <si>
    <t>10*15*49.5cm 立缘石</t>
  </si>
  <si>
    <t>313-6</t>
  </si>
  <si>
    <t>M10浆砌片石硬化路肩</t>
  </si>
  <si>
    <t>419</t>
  </si>
  <si>
    <t>圆管涵及倒虹吸管涵</t>
  </si>
  <si>
    <t>419-1</t>
  </si>
  <si>
    <t>钢筋混凝土圆管涵</t>
  </si>
  <si>
    <t>D=1000mm Ⅱ级管涵</t>
  </si>
  <si>
    <t>602</t>
  </si>
  <si>
    <t>护栏</t>
  </si>
  <si>
    <t>602-3</t>
  </si>
  <si>
    <t>波形梁钢护栏</t>
  </si>
  <si>
    <t>波形防撞护栏</t>
  </si>
  <si>
    <t>604</t>
  </si>
  <si>
    <t>道路交通标志</t>
  </si>
  <si>
    <t>604-5</t>
  </si>
  <si>
    <t>单悬臂式交通标志</t>
  </si>
  <si>
    <t>单悬式 A900T字路口警示牌</t>
  </si>
  <si>
    <t>套</t>
  </si>
  <si>
    <t>605</t>
  </si>
  <si>
    <t>道路交通标线</t>
  </si>
  <si>
    <t>605-1</t>
  </si>
  <si>
    <t>热熔型涂料路面标线</t>
  </si>
  <si>
    <t>热熔标线</t>
  </si>
  <si>
    <t>拆除原有片石结构（台身、翼墙、河底防护）</t>
  </si>
  <si>
    <t>拆除原桥钢筋混凝土拱圈</t>
  </si>
  <si>
    <t>拆除原桥栏杆</t>
  </si>
  <si>
    <t>202-4</t>
  </si>
  <si>
    <t>植物移栽</t>
  </si>
  <si>
    <t>移植元宝枫</t>
  </si>
  <si>
    <t>棵</t>
  </si>
  <si>
    <t>移植碧桃</t>
  </si>
  <si>
    <t>移植沙地柏</t>
  </si>
  <si>
    <t>309-1</t>
  </si>
  <si>
    <t>细粒式沥青混凝土</t>
  </si>
  <si>
    <t>WAC-13 4cm</t>
  </si>
  <si>
    <t>WAC-16 6cm</t>
  </si>
  <si>
    <t>下封层</t>
  </si>
  <si>
    <t>403</t>
  </si>
  <si>
    <t>钢筋</t>
  </si>
  <si>
    <t>403-2</t>
  </si>
  <si>
    <t>下部结构钢筋</t>
  </si>
  <si>
    <t>带肋钢筋（HRB335、HRB400）</t>
  </si>
  <si>
    <t>403-3</t>
  </si>
  <si>
    <t>上部结构钢筋</t>
  </si>
  <si>
    <t>光圆钢筋（HPB235、HPB300）</t>
  </si>
  <si>
    <t>403-4</t>
  </si>
  <si>
    <t>附属结构钢筋</t>
  </si>
  <si>
    <t>404</t>
  </si>
  <si>
    <t>基坑开挖及回填</t>
  </si>
  <si>
    <t>404-1</t>
  </si>
  <si>
    <t>干处挖土方</t>
  </si>
  <si>
    <t>410</t>
  </si>
  <si>
    <t>结构混凝土工程</t>
  </si>
  <si>
    <t>410-1</t>
  </si>
  <si>
    <t>混凝土基础（包括支撑梁、桩基承台、桩系梁，但不包括桩基）</t>
  </si>
  <si>
    <t>C25片石混凝土 基础</t>
  </si>
  <si>
    <t>410-2</t>
  </si>
  <si>
    <t>混凝土下部结构</t>
  </si>
  <si>
    <t>C25片石混凝土台身</t>
  </si>
  <si>
    <t>C30台帽</t>
  </si>
  <si>
    <t>C30背墙</t>
  </si>
  <si>
    <t>410-5</t>
  </si>
  <si>
    <t>桥梁上部结构现浇整体化混凝土</t>
  </si>
  <si>
    <t>410-6</t>
  </si>
  <si>
    <t>现浇混凝土附属结构</t>
  </si>
  <si>
    <t>C30搭板</t>
  </si>
  <si>
    <t>C30挡块</t>
  </si>
  <si>
    <t>混凝土防撞护栏</t>
  </si>
  <si>
    <t>411</t>
  </si>
  <si>
    <t>预应力混凝土工程</t>
  </si>
  <si>
    <t>411-5</t>
  </si>
  <si>
    <t>后张法预应力钢绞线</t>
  </si>
  <si>
    <t>φs15.2钢绞线</t>
  </si>
  <si>
    <t>411-8</t>
  </si>
  <si>
    <t>预制预应力混凝土上部结构</t>
  </si>
  <si>
    <t>413</t>
  </si>
  <si>
    <t>砌石工程</t>
  </si>
  <si>
    <t>413-5</t>
  </si>
  <si>
    <t>M10浆砌片石</t>
  </si>
  <si>
    <t>挖方</t>
  </si>
  <si>
    <t>填方</t>
  </si>
  <si>
    <t>413-6</t>
  </si>
  <si>
    <t>M10浆砌片石翼墙</t>
  </si>
  <si>
    <t>415-1</t>
  </si>
  <si>
    <t>沥青混凝土桥面铺装</t>
  </si>
  <si>
    <t>415-2</t>
  </si>
  <si>
    <t>水泥混凝土桥面铺装</t>
  </si>
  <si>
    <t>SBS防水卷材</t>
  </si>
  <si>
    <t>416</t>
  </si>
  <si>
    <t>桥梁支座</t>
  </si>
  <si>
    <t>416-1</t>
  </si>
  <si>
    <t>板式橡胶支座</t>
  </si>
  <si>
    <t>417</t>
  </si>
  <si>
    <t>桥梁接缝和伸缩装置</t>
  </si>
  <si>
    <t>417-2</t>
  </si>
  <si>
    <t>模数式伸缩装置</t>
  </si>
  <si>
    <t>D60伸缩缝</t>
  </si>
  <si>
    <t>单悬臂式 2D800mm</t>
  </si>
  <si>
    <t>604-7</t>
  </si>
  <si>
    <t>附着式交通标志</t>
  </si>
  <si>
    <t>附着式 600mm*1200mm</t>
  </si>
  <si>
    <t>103-6</t>
  </si>
  <si>
    <t>交通导改</t>
  </si>
  <si>
    <t>拆除原有片石结构（护坡、路肩）</t>
  </si>
  <si>
    <t xml:space="preserve">拆除立缘石 </t>
  </si>
  <si>
    <t xml:space="preserve">铣刨沥青面层 </t>
  </si>
  <si>
    <t>WAC-20 8cm（平均厚度）</t>
  </si>
  <si>
    <t>C50现浇T梁</t>
  </si>
  <si>
    <t>C50预制T梁</t>
  </si>
  <si>
    <t>C40防水混凝土 12cm</t>
  </si>
  <si>
    <t>板式橡胶支座 GJZ 300*400*52mm</t>
  </si>
  <si>
    <t>桥梁信息公示牌（铝合金板，厚3mm）</t>
  </si>
  <si>
    <t>挖除施工便道</t>
  </si>
  <si>
    <t>浆砌片石护坡</t>
  </si>
  <si>
    <t>-h</t>
  </si>
  <si>
    <t>结构物台背回填</t>
  </si>
  <si>
    <t>-h-1</t>
  </si>
  <si>
    <t>沥青表面处置与封层</t>
  </si>
  <si>
    <t>C40支座下垫石</t>
  </si>
  <si>
    <t>410-7</t>
  </si>
  <si>
    <t>预制混凝土附属结构</t>
  </si>
  <si>
    <t>河底防护</t>
  </si>
  <si>
    <t>砂砾垫层</t>
  </si>
  <si>
    <t>翼墙</t>
  </si>
  <si>
    <t>C35预制挂板</t>
  </si>
  <si>
    <t>填方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</si>
</sst>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0.000"/>
    <numFmt numFmtId="178" formatCode="0.00_ "/>
    <numFmt numFmtId="179" formatCode="0.0_ 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0.00"/>
    <numFmt numFmtId="185" formatCode="#0"/>
    <numFmt numFmtId="186" formatCode="0;_샿"/>
    <numFmt numFmtId="187" formatCode="0.0;_샿"/>
    <numFmt numFmtId="188" formatCode="0.00;_샿"/>
    <numFmt numFmtId="189" formatCode="0.000_ "/>
    <numFmt numFmtId="190" formatCode="0.000"/>
    <numFmt numFmtId="191" formatCode="0.0"/>
  </numFmts>
  <fonts count="60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.5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.5"/>
      <name val="宋体"/>
      <family val="0"/>
    </font>
    <font>
      <sz val="11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1.5"/>
      <name val="宋体"/>
      <family val="0"/>
    </font>
    <font>
      <b/>
      <sz val="1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theme="1"/>
      <name val="宋体"/>
      <family val="0"/>
    </font>
    <font>
      <sz val="12"/>
      <color indexed="10"/>
      <name val="Calibri"/>
      <family val="0"/>
    </font>
    <font>
      <sz val="11.5"/>
      <color theme="1"/>
      <name val="Calibri"/>
      <family val="0"/>
    </font>
    <font>
      <sz val="11.5"/>
      <name val="Calibri"/>
      <family val="0"/>
    </font>
    <font>
      <sz val="11.5"/>
      <color theme="1"/>
      <name val="宋体"/>
      <family val="0"/>
    </font>
    <font>
      <u val="single"/>
      <sz val="11.5"/>
      <name val="Calibri"/>
      <family val="0"/>
    </font>
    <font>
      <b/>
      <sz val="16"/>
      <name val="Calibri"/>
      <family val="0"/>
    </font>
    <font>
      <u val="single"/>
      <sz val="11.5"/>
      <name val="Cambria"/>
      <family val="0"/>
    </font>
    <font>
      <b/>
      <sz val="15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47" fillId="21" borderId="8" applyNumberFormat="0" applyAlignment="0" applyProtection="0"/>
    <xf numFmtId="0" fontId="48" fillId="24" borderId="5" applyNumberFormat="0" applyAlignment="0" applyProtection="0"/>
    <xf numFmtId="0" fontId="6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9" applyNumberFormat="0" applyFont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shrinkToFit="1"/>
    </xf>
    <xf numFmtId="49" fontId="49" fillId="0" borderId="0" xfId="0" applyNumberFormat="1" applyFont="1" applyAlignment="1">
      <alignment vertical="center"/>
    </xf>
    <xf numFmtId="49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shrinkToFit="1"/>
    </xf>
    <xf numFmtId="178" fontId="49" fillId="0" borderId="0" xfId="0" applyNumberFormat="1" applyFont="1" applyAlignment="1">
      <alignment horizontal="center" vertical="center" shrinkToFit="1"/>
    </xf>
    <xf numFmtId="178" fontId="50" fillId="0" borderId="10" xfId="0" applyNumberFormat="1" applyFont="1" applyBorder="1" applyAlignment="1">
      <alignment horizontal="center" vertical="center" shrinkToFit="1"/>
    </xf>
    <xf numFmtId="0" fontId="5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78" fontId="49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76" fontId="53" fillId="0" borderId="10" xfId="0" applyNumberFormat="1" applyFont="1" applyBorder="1" applyAlignment="1" applyProtection="1">
      <alignment horizontal="center" vertical="center" shrinkToFit="1"/>
      <protection hidden="1"/>
    </xf>
    <xf numFmtId="0" fontId="10" fillId="0" borderId="10" xfId="0" applyFont="1" applyBorder="1" applyAlignment="1">
      <alignment horizontal="left" vertical="center" shrinkToFit="1"/>
    </xf>
    <xf numFmtId="0" fontId="10" fillId="0" borderId="10" xfId="0" applyFont="1" applyBorder="1" applyAlignment="1">
      <alignment vertical="center"/>
    </xf>
    <xf numFmtId="176" fontId="54" fillId="0" borderId="10" xfId="0" applyNumberFormat="1" applyFont="1" applyBorder="1" applyAlignment="1" applyProtection="1">
      <alignment horizontal="center" vertical="center" shrinkToFit="1"/>
      <protection hidden="1"/>
    </xf>
    <xf numFmtId="0" fontId="54" fillId="0" borderId="10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shrinkToFit="1"/>
    </xf>
    <xf numFmtId="176" fontId="10" fillId="0" borderId="10" xfId="0" applyNumberFormat="1" applyFont="1" applyBorder="1" applyAlignment="1" applyProtection="1">
      <alignment horizontal="center" vertical="center" shrinkToFit="1"/>
      <protection hidden="1"/>
    </xf>
    <xf numFmtId="0" fontId="10" fillId="0" borderId="1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176" fontId="55" fillId="0" borderId="10" xfId="0" applyNumberFormat="1" applyFont="1" applyBorder="1" applyAlignment="1" applyProtection="1">
      <alignment horizontal="center" vertical="center" shrinkToFit="1"/>
      <protection hidden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right" vertical="center" wrapText="1"/>
    </xf>
    <xf numFmtId="177" fontId="11" fillId="32" borderId="10" xfId="0" applyNumberFormat="1" applyFont="1" applyFill="1" applyBorder="1" applyAlignment="1">
      <alignment horizontal="center" vertical="center" wrapText="1"/>
    </xf>
    <xf numFmtId="177" fontId="11" fillId="32" borderId="10" xfId="0" applyNumberFormat="1" applyFont="1" applyFill="1" applyBorder="1" applyAlignment="1">
      <alignment horizontal="right" vertical="center" wrapText="1"/>
    </xf>
    <xf numFmtId="2" fontId="11" fillId="32" borderId="10" xfId="0" applyNumberFormat="1" applyFont="1" applyFill="1" applyBorder="1" applyAlignment="1">
      <alignment horizontal="center" vertical="center" wrapText="1"/>
    </xf>
    <xf numFmtId="176" fontId="11" fillId="32" borderId="10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9" fillId="0" borderId="0" xfId="0" applyFont="1" applyFill="1" applyAlignment="1">
      <alignment vertical="center"/>
    </xf>
    <xf numFmtId="176" fontId="11" fillId="32" borderId="10" xfId="0" applyNumberFormat="1" applyFont="1" applyFill="1" applyBorder="1" applyAlignment="1">
      <alignment horizontal="center" vertical="center" shrinkToFit="1"/>
    </xf>
    <xf numFmtId="178" fontId="11" fillId="32" borderId="10" xfId="0" applyNumberFormat="1" applyFont="1" applyFill="1" applyBorder="1" applyAlignment="1">
      <alignment horizontal="center" vertical="center" shrinkToFit="1"/>
    </xf>
    <xf numFmtId="1" fontId="11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177" fontId="11" fillId="32" borderId="10" xfId="0" applyNumberFormat="1" applyFont="1" applyFill="1" applyBorder="1" applyAlignment="1">
      <alignment horizontal="right" vertical="center" wrapText="1"/>
    </xf>
    <xf numFmtId="178" fontId="11" fillId="32" borderId="10" xfId="0" applyNumberFormat="1" applyFont="1" applyFill="1" applyBorder="1" applyAlignment="1">
      <alignment horizontal="center" vertical="center" shrinkToFit="1"/>
    </xf>
    <xf numFmtId="2" fontId="11" fillId="32" borderId="10" xfId="0" applyNumberFormat="1" applyFont="1" applyFill="1" applyBorder="1" applyAlignment="1">
      <alignment horizontal="center" vertical="center" wrapText="1"/>
    </xf>
    <xf numFmtId="190" fontId="11" fillId="32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184" fontId="11" fillId="32" borderId="10" xfId="0" applyNumberFormat="1" applyFont="1" applyFill="1" applyBorder="1" applyAlignment="1">
      <alignment horizontal="right" vertical="center" wrapText="1"/>
    </xf>
    <xf numFmtId="1" fontId="11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176" fontId="56" fillId="0" borderId="10" xfId="0" applyNumberFormat="1" applyFont="1" applyBorder="1" applyAlignment="1" applyProtection="1">
      <alignment horizontal="center" vertical="center" shrinkToFit="1"/>
      <protection hidden="1"/>
    </xf>
    <xf numFmtId="178" fontId="57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left" vertical="center" wrapText="1"/>
      <protection hidden="1"/>
    </xf>
    <xf numFmtId="178" fontId="49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178" fontId="57" fillId="0" borderId="10" xfId="0" applyNumberFormat="1" applyFont="1" applyBorder="1" applyAlignment="1">
      <alignment horizontal="center" vertical="center"/>
    </xf>
    <xf numFmtId="176" fontId="58" fillId="0" borderId="10" xfId="0" applyNumberFormat="1" applyFont="1" applyBorder="1" applyAlignment="1" applyProtection="1">
      <alignment horizontal="center" vertical="center" shrinkToFit="1"/>
      <protection hidden="1"/>
    </xf>
    <xf numFmtId="0" fontId="57" fillId="0" borderId="0" xfId="0" applyFont="1" applyAlignment="1">
      <alignment horizontal="center" vertical="center"/>
    </xf>
    <xf numFmtId="0" fontId="49" fillId="0" borderId="0" xfId="0" applyFont="1" applyAlignment="1" applyProtection="1">
      <alignment horizontal="left" vertical="center" wrapText="1"/>
      <protection hidden="1"/>
    </xf>
    <xf numFmtId="0" fontId="49" fillId="0" borderId="0" xfId="0" applyFont="1" applyAlignment="1">
      <alignment horizontal="center" vertical="center" shrinkToFit="1"/>
    </xf>
    <xf numFmtId="0" fontId="57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178" fontId="5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9.125" style="0" customWidth="1"/>
    <col min="2" max="2" width="27.875" style="0" customWidth="1"/>
    <col min="3" max="3" width="8.625" style="0" customWidth="1"/>
    <col min="4" max="6" width="11.625" style="0" customWidth="1"/>
  </cols>
  <sheetData>
    <row r="1" spans="1:6" ht="33" customHeight="1">
      <c r="A1" s="59" t="s">
        <v>0</v>
      </c>
      <c r="B1" s="59"/>
      <c r="C1" s="59"/>
      <c r="D1" s="59"/>
      <c r="E1" s="59"/>
      <c r="F1" s="59"/>
    </row>
    <row r="2" spans="1:6" ht="33" customHeight="1">
      <c r="A2" t="s">
        <v>1</v>
      </c>
      <c r="B2" s="60" t="s">
        <v>91</v>
      </c>
      <c r="C2" s="61"/>
      <c r="D2" s="61"/>
      <c r="E2" s="62" t="s">
        <v>2</v>
      </c>
      <c r="F2" s="62"/>
    </row>
    <row r="3" spans="1:6" s="19" customFormat="1" ht="30" customHeight="1">
      <c r="A3" s="63" t="s">
        <v>3</v>
      </c>
      <c r="B3" s="63"/>
      <c r="C3" s="63"/>
      <c r="D3" s="63"/>
      <c r="E3" s="63"/>
      <c r="F3" s="63"/>
    </row>
    <row r="4" spans="1:6" ht="30" customHeight="1">
      <c r="A4" s="17" t="s">
        <v>4</v>
      </c>
      <c r="B4" s="17" t="s">
        <v>5</v>
      </c>
      <c r="C4" s="17" t="s">
        <v>6</v>
      </c>
      <c r="D4" s="17" t="s">
        <v>7</v>
      </c>
      <c r="E4" s="17" t="s">
        <v>8</v>
      </c>
      <c r="F4" s="17" t="s">
        <v>9</v>
      </c>
    </row>
    <row r="5" spans="1:6" s="20" customFormat="1" ht="30" customHeight="1">
      <c r="A5" s="35" t="s">
        <v>60</v>
      </c>
      <c r="B5" s="36" t="s">
        <v>61</v>
      </c>
      <c r="C5" s="35" t="s">
        <v>21</v>
      </c>
      <c r="D5" s="37" t="s">
        <v>21</v>
      </c>
      <c r="E5" s="44"/>
      <c r="F5" s="27"/>
    </row>
    <row r="6" spans="1:6" s="20" customFormat="1" ht="30" customHeight="1">
      <c r="A6" s="35" t="s">
        <v>10</v>
      </c>
      <c r="B6" s="36" t="s">
        <v>62</v>
      </c>
      <c r="C6" s="35" t="s">
        <v>11</v>
      </c>
      <c r="D6" s="35">
        <v>1</v>
      </c>
      <c r="E6" s="44"/>
      <c r="F6" s="27">
        <f aca="true" t="shared" si="0" ref="F6:F12">ROUND(D6*E6,0)</f>
        <v>0</v>
      </c>
    </row>
    <row r="7" spans="1:6" s="20" customFormat="1" ht="30" customHeight="1">
      <c r="A7" s="35" t="s">
        <v>12</v>
      </c>
      <c r="B7" s="36" t="s">
        <v>13</v>
      </c>
      <c r="C7" s="35" t="s">
        <v>11</v>
      </c>
      <c r="D7" s="35">
        <v>1</v>
      </c>
      <c r="E7" s="44"/>
      <c r="F7" s="27">
        <f t="shared" si="0"/>
        <v>0</v>
      </c>
    </row>
    <row r="8" spans="1:6" s="20" customFormat="1" ht="30" customHeight="1">
      <c r="A8" s="35" t="s">
        <v>14</v>
      </c>
      <c r="B8" s="36" t="s">
        <v>15</v>
      </c>
      <c r="C8" s="35" t="s">
        <v>11</v>
      </c>
      <c r="D8" s="35">
        <v>1</v>
      </c>
      <c r="E8" s="44"/>
      <c r="F8" s="27">
        <f>ROUND(D8*E8,0)</f>
        <v>0</v>
      </c>
    </row>
    <row r="9" spans="1:6" s="20" customFormat="1" ht="30" customHeight="1">
      <c r="A9" s="35" t="s">
        <v>63</v>
      </c>
      <c r="B9" s="36" t="s">
        <v>64</v>
      </c>
      <c r="C9" s="35" t="s">
        <v>21</v>
      </c>
      <c r="D9" s="38"/>
      <c r="E9" s="44"/>
      <c r="F9" s="27"/>
    </row>
    <row r="10" spans="1:6" s="20" customFormat="1" ht="30" customHeight="1">
      <c r="A10" s="35" t="s">
        <v>234</v>
      </c>
      <c r="B10" s="36" t="s">
        <v>235</v>
      </c>
      <c r="C10" s="35" t="s">
        <v>11</v>
      </c>
      <c r="D10" s="35">
        <v>1</v>
      </c>
      <c r="E10" s="44"/>
      <c r="F10" s="27">
        <f>ROUND(D10*E10,0)</f>
        <v>0</v>
      </c>
    </row>
    <row r="11" spans="1:6" s="20" customFormat="1" ht="30" customHeight="1">
      <c r="A11" s="35" t="s">
        <v>65</v>
      </c>
      <c r="B11" s="36" t="s">
        <v>17</v>
      </c>
      <c r="C11" s="35" t="s">
        <v>21</v>
      </c>
      <c r="D11" s="38"/>
      <c r="E11" s="44"/>
      <c r="F11" s="27"/>
    </row>
    <row r="12" spans="1:6" s="20" customFormat="1" ht="30" customHeight="1">
      <c r="A12" s="35" t="s">
        <v>16</v>
      </c>
      <c r="B12" s="36" t="s">
        <v>17</v>
      </c>
      <c r="C12" s="35" t="s">
        <v>11</v>
      </c>
      <c r="D12" s="35">
        <v>1</v>
      </c>
      <c r="E12" s="44"/>
      <c r="F12" s="27">
        <f t="shared" si="0"/>
        <v>0</v>
      </c>
    </row>
    <row r="13" spans="1:14" ht="30" customHeight="1">
      <c r="A13" s="64" t="s">
        <v>18</v>
      </c>
      <c r="B13" s="64"/>
      <c r="C13" s="64"/>
      <c r="D13" s="65">
        <f>ROUND(SUM(F5:F12),0)</f>
        <v>0</v>
      </c>
      <c r="E13" s="65"/>
      <c r="F13" s="26" t="s">
        <v>19</v>
      </c>
      <c r="G13" s="21"/>
      <c r="H13" s="21"/>
      <c r="I13" s="21"/>
      <c r="J13" s="21"/>
      <c r="K13" s="21"/>
      <c r="L13" s="21"/>
      <c r="M13" s="21"/>
      <c r="N13" s="21"/>
    </row>
    <row r="14" ht="32.25" customHeight="1"/>
    <row r="15" ht="25.5" customHeight="1">
      <c r="A15" s="22"/>
    </row>
  </sheetData>
  <sheetProtection password="85B9" sheet="1"/>
  <protectedRanges>
    <protectedRange sqref="E6:E8 E10 E12" name="区域1"/>
  </protectedRanges>
  <mergeCells count="6">
    <mergeCell ref="A1:F1"/>
    <mergeCell ref="B2:D2"/>
    <mergeCell ref="E2:F2"/>
    <mergeCell ref="A3:F3"/>
    <mergeCell ref="A13:C13"/>
    <mergeCell ref="D13:E13"/>
  </mergeCells>
  <printOptions horizontalCentered="1"/>
  <pageMargins left="0.7480314960629921" right="0.7480314960629921" top="0.5905511811023623" bottom="0.8661417322834646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F7" sqref="F7"/>
    </sheetView>
  </sheetViews>
  <sheetFormatPr defaultColWidth="9.00390625" defaultRowHeight="14.25"/>
  <cols>
    <col min="1" max="1" width="9.125" style="0" customWidth="1"/>
    <col min="2" max="2" width="9.625" style="0" customWidth="1"/>
    <col min="3" max="3" width="39.875" style="0" customWidth="1"/>
    <col min="4" max="4" width="20.75390625" style="0" customWidth="1"/>
  </cols>
  <sheetData>
    <row r="1" spans="1:4" ht="33" customHeight="1">
      <c r="A1" s="59" t="s">
        <v>45</v>
      </c>
      <c r="B1" s="59"/>
      <c r="C1" s="59"/>
      <c r="D1" s="59"/>
    </row>
    <row r="2" spans="1:4" ht="33" customHeight="1">
      <c r="A2" t="str">
        <f>"工程名称："</f>
        <v>工程名称：</v>
      </c>
      <c r="B2" s="82" t="str">
        <f>'第100章'!B2</f>
        <v>2019年房山区下圣路上中院2号桥大修工程</v>
      </c>
      <c r="C2" s="82"/>
      <c r="D2" s="1" t="s">
        <v>20</v>
      </c>
    </row>
    <row r="3" spans="1:4" ht="30" customHeight="1">
      <c r="A3" s="2" t="s">
        <v>46</v>
      </c>
      <c r="B3" s="2" t="s">
        <v>47</v>
      </c>
      <c r="C3" s="2" t="s">
        <v>48</v>
      </c>
      <c r="D3" s="3" t="s">
        <v>49</v>
      </c>
    </row>
    <row r="4" spans="1:4" ht="30" customHeight="1">
      <c r="A4" s="29">
        <v>1</v>
      </c>
      <c r="B4" s="29">
        <v>100</v>
      </c>
      <c r="C4" s="29" t="s">
        <v>50</v>
      </c>
      <c r="D4" s="30">
        <f>'第100章'!D13</f>
        <v>0</v>
      </c>
    </row>
    <row r="5" spans="1:4" ht="30" customHeight="1">
      <c r="A5" s="29">
        <v>2.1</v>
      </c>
      <c r="B5" s="29">
        <v>200</v>
      </c>
      <c r="C5" s="32" t="s">
        <v>92</v>
      </c>
      <c r="D5" s="30">
        <f>'第200章 （施工便道）'!D28</f>
        <v>0</v>
      </c>
    </row>
    <row r="6" spans="1:4" ht="30" customHeight="1">
      <c r="A6" s="29">
        <v>2.2</v>
      </c>
      <c r="B6" s="29">
        <v>200</v>
      </c>
      <c r="C6" s="32" t="s">
        <v>93</v>
      </c>
      <c r="D6" s="30">
        <f>'第200章'!D26</f>
        <v>0</v>
      </c>
    </row>
    <row r="7" spans="1:4" ht="30" customHeight="1">
      <c r="A7" s="29">
        <v>3.1</v>
      </c>
      <c r="B7" s="29">
        <v>300</v>
      </c>
      <c r="C7" s="32" t="s">
        <v>94</v>
      </c>
      <c r="D7" s="30">
        <f>'第300章（施工便道）'!D18</f>
        <v>0</v>
      </c>
    </row>
    <row r="8" spans="1:4" ht="30" customHeight="1">
      <c r="A8" s="29">
        <v>3.2</v>
      </c>
      <c r="B8" s="29">
        <v>300</v>
      </c>
      <c r="C8" s="29" t="s">
        <v>51</v>
      </c>
      <c r="D8" s="30">
        <f>'第300章 '!D26</f>
        <v>0</v>
      </c>
    </row>
    <row r="9" spans="1:4" ht="30" customHeight="1">
      <c r="A9" s="29">
        <v>4.1</v>
      </c>
      <c r="B9" s="29">
        <v>400</v>
      </c>
      <c r="C9" s="32" t="s">
        <v>95</v>
      </c>
      <c r="D9" s="30">
        <f>'第400章（施工便道）'!D8</f>
        <v>0</v>
      </c>
    </row>
    <row r="10" spans="1:4" ht="30" customHeight="1">
      <c r="A10" s="29">
        <v>4.2</v>
      </c>
      <c r="B10" s="29">
        <v>400</v>
      </c>
      <c r="C10" s="29" t="s">
        <v>52</v>
      </c>
      <c r="D10" s="30">
        <f>'第400章'!D62</f>
        <v>0</v>
      </c>
    </row>
    <row r="11" spans="1:4" ht="30" customHeight="1">
      <c r="A11" s="29">
        <v>5</v>
      </c>
      <c r="B11" s="29">
        <v>500</v>
      </c>
      <c r="C11" s="29" t="s">
        <v>53</v>
      </c>
      <c r="D11" s="30"/>
    </row>
    <row r="12" spans="1:4" ht="30" customHeight="1">
      <c r="A12" s="29">
        <v>6.1</v>
      </c>
      <c r="B12" s="29">
        <v>600</v>
      </c>
      <c r="C12" s="32" t="s">
        <v>96</v>
      </c>
      <c r="D12" s="30">
        <f>'第600章（施工便道）'!D14</f>
        <v>0</v>
      </c>
    </row>
    <row r="13" spans="1:4" ht="30" customHeight="1">
      <c r="A13" s="29">
        <v>6.2</v>
      </c>
      <c r="B13" s="29">
        <v>600</v>
      </c>
      <c r="C13" s="32" t="s">
        <v>102</v>
      </c>
      <c r="D13" s="30">
        <f>'第600章'!D17</f>
        <v>0</v>
      </c>
    </row>
    <row r="14" spans="1:4" ht="30" customHeight="1">
      <c r="A14" s="29">
        <v>7</v>
      </c>
      <c r="B14" s="29">
        <v>700</v>
      </c>
      <c r="C14" s="29" t="s">
        <v>54</v>
      </c>
      <c r="D14" s="30"/>
    </row>
    <row r="15" spans="1:4" ht="30" customHeight="1">
      <c r="A15" s="29">
        <v>8</v>
      </c>
      <c r="B15" s="80" t="s">
        <v>55</v>
      </c>
      <c r="C15" s="80"/>
      <c r="D15" s="31">
        <f>SUM(D4:D14)</f>
        <v>0</v>
      </c>
    </row>
    <row r="16" spans="1:4" ht="30" customHeight="1">
      <c r="A16" s="29">
        <v>9</v>
      </c>
      <c r="B16" s="80" t="s">
        <v>56</v>
      </c>
      <c r="C16" s="80"/>
      <c r="D16" s="31"/>
    </row>
    <row r="17" spans="1:4" ht="30" customHeight="1">
      <c r="A17" s="29">
        <v>10</v>
      </c>
      <c r="B17" s="83" t="s">
        <v>90</v>
      </c>
      <c r="C17" s="80"/>
      <c r="D17" s="31">
        <f>ROUND(3017295*1.5%,0)</f>
        <v>45259</v>
      </c>
    </row>
    <row r="18" spans="1:4" ht="33" customHeight="1">
      <c r="A18" s="29">
        <v>11</v>
      </c>
      <c r="B18" s="84" t="s">
        <v>59</v>
      </c>
      <c r="C18" s="85"/>
      <c r="D18" s="31">
        <f>ROUND(D15-D16-D17,0)</f>
        <v>-45259</v>
      </c>
    </row>
    <row r="19" spans="1:4" ht="33" customHeight="1">
      <c r="A19" s="29">
        <v>12</v>
      </c>
      <c r="B19" s="80" t="s">
        <v>58</v>
      </c>
      <c r="C19" s="80"/>
      <c r="D19" s="31">
        <f>ROUND(D18*3%,0)</f>
        <v>-1358</v>
      </c>
    </row>
    <row r="20" spans="1:4" ht="33" customHeight="1">
      <c r="A20" s="29">
        <v>13</v>
      </c>
      <c r="B20" s="80" t="s">
        <v>57</v>
      </c>
      <c r="C20" s="80"/>
      <c r="D20" s="31">
        <f>D15+D19</f>
        <v>-1358</v>
      </c>
    </row>
    <row r="21" spans="1:4" ht="30" customHeight="1">
      <c r="A21" s="81"/>
      <c r="B21" s="81"/>
      <c r="C21" s="81"/>
      <c r="D21" s="81"/>
    </row>
  </sheetData>
  <sheetProtection password="85B9" sheet="1"/>
  <mergeCells count="9">
    <mergeCell ref="B19:C19"/>
    <mergeCell ref="B20:C20"/>
    <mergeCell ref="A21:D21"/>
    <mergeCell ref="A1:D1"/>
    <mergeCell ref="B2:C2"/>
    <mergeCell ref="B15:C15"/>
    <mergeCell ref="B16:C16"/>
    <mergeCell ref="B17:C17"/>
    <mergeCell ref="B18:C18"/>
  </mergeCells>
  <printOptions horizontalCentered="1"/>
  <pageMargins left="0.7480314960629921" right="0.7480314960629921" top="0.5905511811023623" bottom="0.8661417322834646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I23" sqref="I23"/>
    </sheetView>
  </sheetViews>
  <sheetFormatPr defaultColWidth="9.00390625" defaultRowHeight="14.25"/>
  <cols>
    <col min="1" max="1" width="9.125" style="0" customWidth="1"/>
    <col min="2" max="2" width="27.75390625" style="14" customWidth="1"/>
    <col min="3" max="3" width="8.625" style="0" customWidth="1"/>
    <col min="4" max="4" width="11.625" style="15" customWidth="1"/>
    <col min="5" max="6" width="11.625" style="16" customWidth="1"/>
  </cols>
  <sheetData>
    <row r="1" spans="1:6" ht="33.75" customHeight="1">
      <c r="A1" s="59" t="s">
        <v>0</v>
      </c>
      <c r="B1" s="59"/>
      <c r="C1" s="59"/>
      <c r="D1" s="66"/>
      <c r="E1" s="59"/>
      <c r="F1" s="59"/>
    </row>
    <row r="2" spans="1:6" ht="33.75" customHeight="1">
      <c r="A2" t="s">
        <v>1</v>
      </c>
      <c r="B2" s="67" t="str">
        <f>'第100章'!B2</f>
        <v>2019年房山区下圣路上中院2号桥大修工程</v>
      </c>
      <c r="C2" s="67"/>
      <c r="D2" s="68"/>
      <c r="E2" s="69" t="s">
        <v>20</v>
      </c>
      <c r="F2" s="69"/>
    </row>
    <row r="3" spans="1:6" ht="30" customHeight="1">
      <c r="A3" s="70" t="s">
        <v>98</v>
      </c>
      <c r="B3" s="63"/>
      <c r="C3" s="63"/>
      <c r="D3" s="71"/>
      <c r="E3" s="63"/>
      <c r="F3" s="63"/>
    </row>
    <row r="4" spans="1:6" ht="30" customHeight="1">
      <c r="A4" s="17" t="s">
        <v>4</v>
      </c>
      <c r="B4" s="17" t="s">
        <v>5</v>
      </c>
      <c r="C4" s="17" t="s">
        <v>6</v>
      </c>
      <c r="D4" s="12" t="s">
        <v>7</v>
      </c>
      <c r="E4" s="18" t="s">
        <v>8</v>
      </c>
      <c r="F4" s="18" t="s">
        <v>9</v>
      </c>
    </row>
    <row r="5" spans="1:6" s="13" customFormat="1" ht="30" customHeight="1">
      <c r="A5" s="47" t="s">
        <v>66</v>
      </c>
      <c r="B5" s="48" t="s">
        <v>67</v>
      </c>
      <c r="C5" s="47" t="s">
        <v>21</v>
      </c>
      <c r="D5" s="49"/>
      <c r="E5" s="50"/>
      <c r="F5" s="24"/>
    </row>
    <row r="6" spans="1:6" s="13" customFormat="1" ht="30" customHeight="1">
      <c r="A6" s="47" t="s">
        <v>105</v>
      </c>
      <c r="B6" s="48" t="s">
        <v>106</v>
      </c>
      <c r="C6" s="47" t="s">
        <v>21</v>
      </c>
      <c r="D6" s="49"/>
      <c r="E6" s="50"/>
      <c r="F6" s="24"/>
    </row>
    <row r="7" spans="1:6" s="13" customFormat="1" ht="30" customHeight="1">
      <c r="A7" s="47" t="s">
        <v>22</v>
      </c>
      <c r="B7" s="48" t="s">
        <v>107</v>
      </c>
      <c r="C7" s="47" t="s">
        <v>28</v>
      </c>
      <c r="D7" s="51">
        <v>124.2</v>
      </c>
      <c r="E7" s="50"/>
      <c r="F7" s="24">
        <f aca="true" t="shared" si="0" ref="F7:F24">ROUND(D7*E7,0)</f>
        <v>0</v>
      </c>
    </row>
    <row r="8" spans="1:6" s="13" customFormat="1" ht="30" customHeight="1">
      <c r="A8" s="47" t="s">
        <v>24</v>
      </c>
      <c r="B8" s="48" t="s">
        <v>245</v>
      </c>
      <c r="C8" s="47" t="s">
        <v>28</v>
      </c>
      <c r="D8" s="51">
        <v>2859.6</v>
      </c>
      <c r="E8" s="50"/>
      <c r="F8" s="24">
        <f t="shared" si="0"/>
        <v>0</v>
      </c>
    </row>
    <row r="9" spans="1:6" s="13" customFormat="1" ht="30" customHeight="1">
      <c r="A9" s="47" t="s">
        <v>26</v>
      </c>
      <c r="B9" s="48" t="s">
        <v>27</v>
      </c>
      <c r="C9" s="47" t="s">
        <v>21</v>
      </c>
      <c r="D9" s="51"/>
      <c r="E9" s="50"/>
      <c r="F9" s="24"/>
    </row>
    <row r="10" spans="1:6" s="13" customFormat="1" ht="30" customHeight="1">
      <c r="A10" s="47" t="s">
        <v>22</v>
      </c>
      <c r="B10" s="48" t="s">
        <v>236</v>
      </c>
      <c r="C10" s="47" t="s">
        <v>28</v>
      </c>
      <c r="D10" s="51">
        <v>286.9</v>
      </c>
      <c r="E10" s="50"/>
      <c r="F10" s="24">
        <f t="shared" si="0"/>
        <v>0</v>
      </c>
    </row>
    <row r="11" spans="1:6" s="13" customFormat="1" ht="30" customHeight="1">
      <c r="A11" s="47" t="s">
        <v>24</v>
      </c>
      <c r="B11" s="48" t="s">
        <v>108</v>
      </c>
      <c r="C11" s="47" t="s">
        <v>31</v>
      </c>
      <c r="D11" s="51">
        <v>60</v>
      </c>
      <c r="E11" s="50"/>
      <c r="F11" s="24">
        <f t="shared" si="0"/>
        <v>0</v>
      </c>
    </row>
    <row r="12" spans="1:6" s="13" customFormat="1" ht="30" customHeight="1">
      <c r="A12" s="47" t="s">
        <v>25</v>
      </c>
      <c r="B12" s="48" t="s">
        <v>109</v>
      </c>
      <c r="C12" s="47" t="s">
        <v>28</v>
      </c>
      <c r="D12" s="51">
        <v>73.8</v>
      </c>
      <c r="E12" s="50"/>
      <c r="F12" s="24">
        <f t="shared" si="0"/>
        <v>0</v>
      </c>
    </row>
    <row r="13" spans="1:6" s="13" customFormat="1" ht="30" customHeight="1">
      <c r="A13" s="47" t="s">
        <v>32</v>
      </c>
      <c r="B13" s="48" t="s">
        <v>110</v>
      </c>
      <c r="C13" s="47" t="s">
        <v>31</v>
      </c>
      <c r="D13" s="51">
        <v>230</v>
      </c>
      <c r="E13" s="50"/>
      <c r="F13" s="24">
        <f t="shared" si="0"/>
        <v>0</v>
      </c>
    </row>
    <row r="14" spans="1:6" s="13" customFormat="1" ht="30" customHeight="1">
      <c r="A14" s="47" t="s">
        <v>68</v>
      </c>
      <c r="B14" s="48" t="s">
        <v>111</v>
      </c>
      <c r="C14" s="47" t="s">
        <v>28</v>
      </c>
      <c r="D14" s="51">
        <v>10.4</v>
      </c>
      <c r="E14" s="50"/>
      <c r="F14" s="24">
        <f t="shared" si="0"/>
        <v>0</v>
      </c>
    </row>
    <row r="15" spans="1:6" s="13" customFormat="1" ht="30" customHeight="1">
      <c r="A15" s="47" t="s">
        <v>69</v>
      </c>
      <c r="B15" s="48" t="s">
        <v>237</v>
      </c>
      <c r="C15" s="47" t="s">
        <v>31</v>
      </c>
      <c r="D15" s="51">
        <v>230</v>
      </c>
      <c r="E15" s="50"/>
      <c r="F15" s="24">
        <f t="shared" si="0"/>
        <v>0</v>
      </c>
    </row>
    <row r="16" spans="1:6" s="13" customFormat="1" ht="30" customHeight="1">
      <c r="A16" s="47" t="s">
        <v>87</v>
      </c>
      <c r="B16" s="48" t="s">
        <v>112</v>
      </c>
      <c r="C16" s="47" t="s">
        <v>89</v>
      </c>
      <c r="D16" s="58">
        <v>1</v>
      </c>
      <c r="E16" s="50"/>
      <c r="F16" s="24">
        <f t="shared" si="0"/>
        <v>0</v>
      </c>
    </row>
    <row r="17" spans="1:6" s="13" customFormat="1" ht="30" customHeight="1">
      <c r="A17" s="47" t="s">
        <v>29</v>
      </c>
      <c r="B17" s="48" t="s">
        <v>70</v>
      </c>
      <c r="C17" s="47" t="s">
        <v>21</v>
      </c>
      <c r="D17" s="51"/>
      <c r="E17" s="50"/>
      <c r="F17" s="24"/>
    </row>
    <row r="18" spans="1:6" s="13" customFormat="1" ht="30" customHeight="1">
      <c r="A18" s="47" t="s">
        <v>22</v>
      </c>
      <c r="B18" s="48" t="s">
        <v>238</v>
      </c>
      <c r="C18" s="47" t="s">
        <v>28</v>
      </c>
      <c r="D18" s="51">
        <v>34.5</v>
      </c>
      <c r="E18" s="50"/>
      <c r="F18" s="24">
        <f t="shared" si="0"/>
        <v>0</v>
      </c>
    </row>
    <row r="19" spans="1:6" s="13" customFormat="1" ht="30" customHeight="1">
      <c r="A19" s="47" t="s">
        <v>71</v>
      </c>
      <c r="B19" s="48" t="s">
        <v>113</v>
      </c>
      <c r="C19" s="47" t="s">
        <v>21</v>
      </c>
      <c r="D19" s="51"/>
      <c r="E19" s="50"/>
      <c r="F19" s="24"/>
    </row>
    <row r="20" spans="1:6" s="13" customFormat="1" ht="30" customHeight="1">
      <c r="A20" s="47" t="s">
        <v>22</v>
      </c>
      <c r="B20" s="48" t="s">
        <v>114</v>
      </c>
      <c r="C20" s="47" t="s">
        <v>30</v>
      </c>
      <c r="D20" s="51">
        <v>73.22</v>
      </c>
      <c r="E20" s="50"/>
      <c r="F20" s="24">
        <f t="shared" si="0"/>
        <v>0</v>
      </c>
    </row>
    <row r="21" spans="1:6" s="13" customFormat="1" ht="30" customHeight="1">
      <c r="A21" s="47" t="s">
        <v>115</v>
      </c>
      <c r="B21" s="48" t="s">
        <v>116</v>
      </c>
      <c r="C21" s="47" t="s">
        <v>30</v>
      </c>
      <c r="D21" s="52">
        <v>5.612</v>
      </c>
      <c r="E21" s="50"/>
      <c r="F21" s="24">
        <f t="shared" si="0"/>
        <v>0</v>
      </c>
    </row>
    <row r="22" spans="1:6" s="13" customFormat="1" ht="30" customHeight="1">
      <c r="A22" s="47" t="s">
        <v>117</v>
      </c>
      <c r="B22" s="48" t="s">
        <v>118</v>
      </c>
      <c r="C22" s="47" t="s">
        <v>21</v>
      </c>
      <c r="D22" s="51"/>
      <c r="E22" s="50"/>
      <c r="F22" s="24"/>
    </row>
    <row r="23" spans="1:6" s="13" customFormat="1" ht="30" customHeight="1">
      <c r="A23" s="47" t="s">
        <v>119</v>
      </c>
      <c r="B23" s="48" t="s">
        <v>120</v>
      </c>
      <c r="C23" s="47" t="s">
        <v>21</v>
      </c>
      <c r="D23" s="51"/>
      <c r="E23" s="50"/>
      <c r="F23" s="24"/>
    </row>
    <row r="24" spans="1:6" s="13" customFormat="1" ht="30" customHeight="1">
      <c r="A24" s="47" t="s">
        <v>22</v>
      </c>
      <c r="B24" s="53" t="s">
        <v>258</v>
      </c>
      <c r="C24" s="47" t="s">
        <v>28</v>
      </c>
      <c r="D24" s="51">
        <v>2859.6</v>
      </c>
      <c r="E24" s="50"/>
      <c r="F24" s="24">
        <f t="shared" si="0"/>
        <v>0</v>
      </c>
    </row>
    <row r="25" spans="1:6" s="13" customFormat="1" ht="30" customHeight="1">
      <c r="A25" s="47" t="s">
        <v>121</v>
      </c>
      <c r="B25" s="48" t="s">
        <v>122</v>
      </c>
      <c r="C25" s="47" t="s">
        <v>21</v>
      </c>
      <c r="D25" s="51"/>
      <c r="E25" s="50"/>
      <c r="F25" s="24"/>
    </row>
    <row r="26" spans="1:6" s="13" customFormat="1" ht="30" customHeight="1">
      <c r="A26" s="47" t="s">
        <v>123</v>
      </c>
      <c r="B26" s="48" t="s">
        <v>246</v>
      </c>
      <c r="C26" s="47" t="s">
        <v>21</v>
      </c>
      <c r="D26" s="51"/>
      <c r="E26" s="50"/>
      <c r="F26" s="24"/>
    </row>
    <row r="27" spans="1:6" s="13" customFormat="1" ht="30" customHeight="1">
      <c r="A27" s="47" t="s">
        <v>22</v>
      </c>
      <c r="B27" s="48" t="s">
        <v>124</v>
      </c>
      <c r="C27" s="47" t="s">
        <v>28</v>
      </c>
      <c r="D27" s="51">
        <v>242.1</v>
      </c>
      <c r="E27" s="50"/>
      <c r="F27" s="24">
        <f>ROUND(D27*E27,0)</f>
        <v>0</v>
      </c>
    </row>
    <row r="28" spans="1:6" ht="30" customHeight="1">
      <c r="A28" s="64" t="s">
        <v>33</v>
      </c>
      <c r="B28" s="64"/>
      <c r="C28" s="64"/>
      <c r="D28" s="65">
        <f>ROUND(SUM(F5:F27),0)</f>
        <v>0</v>
      </c>
      <c r="E28" s="72"/>
      <c r="F28" s="25" t="s">
        <v>19</v>
      </c>
    </row>
  </sheetData>
  <sheetProtection password="85B9" sheet="1"/>
  <protectedRanges>
    <protectedRange sqref="E7:E8 E10:E16 E18 E20:E21 E24 E27" name="区域1"/>
  </protectedRanges>
  <mergeCells count="6">
    <mergeCell ref="A1:F1"/>
    <mergeCell ref="B2:D2"/>
    <mergeCell ref="E2:F2"/>
    <mergeCell ref="A3:F3"/>
    <mergeCell ref="A28:C28"/>
    <mergeCell ref="D28:E28"/>
  </mergeCells>
  <printOptions horizontalCentered="1"/>
  <pageMargins left="0.7480314960629921" right="0.7480314960629921" top="0.5905511811023623" bottom="0.8661417322834646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I21" sqref="I21"/>
    </sheetView>
  </sheetViews>
  <sheetFormatPr defaultColWidth="9.00390625" defaultRowHeight="14.25"/>
  <cols>
    <col min="1" max="1" width="9.125" style="0" customWidth="1"/>
    <col min="2" max="2" width="27.75390625" style="14" customWidth="1"/>
    <col min="3" max="3" width="8.625" style="0" customWidth="1"/>
    <col min="4" max="4" width="11.625" style="15" customWidth="1"/>
    <col min="5" max="6" width="11.625" style="16" customWidth="1"/>
  </cols>
  <sheetData>
    <row r="1" spans="1:6" ht="33.75" customHeight="1">
      <c r="A1" s="59" t="s">
        <v>0</v>
      </c>
      <c r="B1" s="59"/>
      <c r="C1" s="59"/>
      <c r="D1" s="66"/>
      <c r="E1" s="59"/>
      <c r="F1" s="59"/>
    </row>
    <row r="2" spans="1:6" ht="33.75" customHeight="1">
      <c r="A2" t="s">
        <v>1</v>
      </c>
      <c r="B2" s="67" t="str">
        <f>'第100章'!B2</f>
        <v>2019年房山区下圣路上中院2号桥大修工程</v>
      </c>
      <c r="C2" s="67"/>
      <c r="D2" s="68"/>
      <c r="E2" s="69" t="s">
        <v>20</v>
      </c>
      <c r="F2" s="69"/>
    </row>
    <row r="3" spans="1:6" ht="30" customHeight="1">
      <c r="A3" s="70" t="s">
        <v>97</v>
      </c>
      <c r="B3" s="63"/>
      <c r="C3" s="63"/>
      <c r="D3" s="71"/>
      <c r="E3" s="63"/>
      <c r="F3" s="63"/>
    </row>
    <row r="4" spans="1:6" ht="30" customHeight="1">
      <c r="A4" s="17" t="s">
        <v>4</v>
      </c>
      <c r="B4" s="17" t="s">
        <v>5</v>
      </c>
      <c r="C4" s="17" t="s">
        <v>6</v>
      </c>
      <c r="D4" s="12" t="s">
        <v>7</v>
      </c>
      <c r="E4" s="18" t="s">
        <v>8</v>
      </c>
      <c r="F4" s="18" t="s">
        <v>9</v>
      </c>
    </row>
    <row r="5" spans="1:6" s="13" customFormat="1" ht="30" customHeight="1">
      <c r="A5" s="47" t="s">
        <v>66</v>
      </c>
      <c r="B5" s="48" t="s">
        <v>67</v>
      </c>
      <c r="C5" s="47" t="s">
        <v>21</v>
      </c>
      <c r="D5" s="49"/>
      <c r="E5" s="50"/>
      <c r="F5" s="34"/>
    </row>
    <row r="6" spans="1:6" s="13" customFormat="1" ht="30" customHeight="1">
      <c r="A6" s="47" t="s">
        <v>105</v>
      </c>
      <c r="B6" s="48" t="s">
        <v>106</v>
      </c>
      <c r="C6" s="47" t="s">
        <v>21</v>
      </c>
      <c r="D6" s="49"/>
      <c r="E6" s="50"/>
      <c r="F6" s="34"/>
    </row>
    <row r="7" spans="1:6" s="13" customFormat="1" ht="30" customHeight="1">
      <c r="A7" s="47" t="s">
        <v>22</v>
      </c>
      <c r="B7" s="48" t="s">
        <v>107</v>
      </c>
      <c r="C7" s="47" t="s">
        <v>28</v>
      </c>
      <c r="D7" s="51">
        <v>231.9</v>
      </c>
      <c r="E7" s="50"/>
      <c r="F7" s="34">
        <f aca="true" t="shared" si="0" ref="F7:F25">ROUND(D7*E7,0)</f>
        <v>0</v>
      </c>
    </row>
    <row r="8" spans="1:6" s="13" customFormat="1" ht="30" customHeight="1">
      <c r="A8" s="47" t="s">
        <v>26</v>
      </c>
      <c r="B8" s="48" t="s">
        <v>27</v>
      </c>
      <c r="C8" s="47" t="s">
        <v>21</v>
      </c>
      <c r="D8" s="51"/>
      <c r="E8" s="50"/>
      <c r="F8" s="34"/>
    </row>
    <row r="9" spans="1:6" s="13" customFormat="1" ht="30" customHeight="1">
      <c r="A9" s="47" t="s">
        <v>22</v>
      </c>
      <c r="B9" s="48" t="s">
        <v>156</v>
      </c>
      <c r="C9" s="47" t="s">
        <v>28</v>
      </c>
      <c r="D9" s="51">
        <v>1475.3</v>
      </c>
      <c r="E9" s="50"/>
      <c r="F9" s="34">
        <f t="shared" si="0"/>
        <v>0</v>
      </c>
    </row>
    <row r="10" spans="1:6" s="13" customFormat="1" ht="30" customHeight="1">
      <c r="A10" s="47" t="s">
        <v>24</v>
      </c>
      <c r="B10" s="48" t="s">
        <v>157</v>
      </c>
      <c r="C10" s="47" t="s">
        <v>28</v>
      </c>
      <c r="D10" s="51">
        <v>30</v>
      </c>
      <c r="E10" s="50"/>
      <c r="F10" s="34">
        <f t="shared" si="0"/>
        <v>0</v>
      </c>
    </row>
    <row r="11" spans="1:6" s="13" customFormat="1" ht="30" customHeight="1">
      <c r="A11" s="47" t="s">
        <v>25</v>
      </c>
      <c r="B11" s="48" t="s">
        <v>158</v>
      </c>
      <c r="C11" s="47" t="s">
        <v>31</v>
      </c>
      <c r="D11" s="51">
        <v>32</v>
      </c>
      <c r="E11" s="50"/>
      <c r="F11" s="34">
        <f t="shared" si="0"/>
        <v>0</v>
      </c>
    </row>
    <row r="12" spans="1:6" s="13" customFormat="1" ht="30" customHeight="1">
      <c r="A12" s="47" t="s">
        <v>32</v>
      </c>
      <c r="B12" s="48" t="s">
        <v>110</v>
      </c>
      <c r="C12" s="47" t="s">
        <v>31</v>
      </c>
      <c r="D12" s="51">
        <v>76</v>
      </c>
      <c r="E12" s="50"/>
      <c r="F12" s="34">
        <f t="shared" si="0"/>
        <v>0</v>
      </c>
    </row>
    <row r="13" spans="1:6" s="33" customFormat="1" ht="30" customHeight="1">
      <c r="A13" s="54" t="s">
        <v>68</v>
      </c>
      <c r="B13" s="55" t="s">
        <v>237</v>
      </c>
      <c r="C13" s="47" t="s">
        <v>31</v>
      </c>
      <c r="D13" s="51">
        <v>120</v>
      </c>
      <c r="E13" s="50"/>
      <c r="F13" s="42">
        <f t="shared" si="0"/>
        <v>0</v>
      </c>
    </row>
    <row r="14" spans="1:6" s="13" customFormat="1" ht="30" customHeight="1">
      <c r="A14" s="47" t="s">
        <v>159</v>
      </c>
      <c r="B14" s="48" t="s">
        <v>160</v>
      </c>
      <c r="C14" s="47" t="s">
        <v>21</v>
      </c>
      <c r="D14" s="51"/>
      <c r="E14" s="50"/>
      <c r="F14" s="34"/>
    </row>
    <row r="15" spans="1:6" s="33" customFormat="1" ht="30" customHeight="1">
      <c r="A15" s="47" t="s">
        <v>22</v>
      </c>
      <c r="B15" s="48" t="s">
        <v>161</v>
      </c>
      <c r="C15" s="47" t="s">
        <v>162</v>
      </c>
      <c r="D15" s="58">
        <v>6</v>
      </c>
      <c r="E15" s="50"/>
      <c r="F15" s="34">
        <f t="shared" si="0"/>
        <v>0</v>
      </c>
    </row>
    <row r="16" spans="1:6" s="33" customFormat="1" ht="30" customHeight="1">
      <c r="A16" s="47" t="s">
        <v>24</v>
      </c>
      <c r="B16" s="48" t="s">
        <v>163</v>
      </c>
      <c r="C16" s="47" t="s">
        <v>162</v>
      </c>
      <c r="D16" s="58">
        <v>15</v>
      </c>
      <c r="E16" s="50"/>
      <c r="F16" s="34">
        <f t="shared" si="0"/>
        <v>0</v>
      </c>
    </row>
    <row r="17" spans="1:6" s="33" customFormat="1" ht="30" customHeight="1">
      <c r="A17" s="47" t="s">
        <v>25</v>
      </c>
      <c r="B17" s="48" t="s">
        <v>164</v>
      </c>
      <c r="C17" s="47" t="s">
        <v>23</v>
      </c>
      <c r="D17" s="51">
        <v>18</v>
      </c>
      <c r="E17" s="50"/>
      <c r="F17" s="34">
        <f t="shared" si="0"/>
        <v>0</v>
      </c>
    </row>
    <row r="18" spans="1:6" s="33" customFormat="1" ht="30" customHeight="1">
      <c r="A18" s="47" t="s">
        <v>29</v>
      </c>
      <c r="B18" s="48" t="s">
        <v>70</v>
      </c>
      <c r="C18" s="47" t="s">
        <v>21</v>
      </c>
      <c r="D18" s="51"/>
      <c r="E18" s="50"/>
      <c r="F18" s="34"/>
    </row>
    <row r="19" spans="1:6" s="33" customFormat="1" ht="30" customHeight="1">
      <c r="A19" s="47" t="s">
        <v>22</v>
      </c>
      <c r="B19" s="48" t="s">
        <v>238</v>
      </c>
      <c r="C19" s="47" t="s">
        <v>28</v>
      </c>
      <c r="D19" s="51">
        <v>75.8</v>
      </c>
      <c r="E19" s="50"/>
      <c r="F19" s="34">
        <f t="shared" si="0"/>
        <v>0</v>
      </c>
    </row>
    <row r="20" spans="1:6" s="33" customFormat="1" ht="30" customHeight="1">
      <c r="A20" s="47" t="s">
        <v>71</v>
      </c>
      <c r="B20" s="48" t="s">
        <v>113</v>
      </c>
      <c r="C20" s="47" t="s">
        <v>21</v>
      </c>
      <c r="D20" s="51"/>
      <c r="E20" s="50"/>
      <c r="F20" s="34"/>
    </row>
    <row r="21" spans="1:6" s="33" customFormat="1" ht="30" customHeight="1">
      <c r="A21" s="47" t="s">
        <v>22</v>
      </c>
      <c r="B21" s="48" t="s">
        <v>114</v>
      </c>
      <c r="C21" s="47" t="s">
        <v>30</v>
      </c>
      <c r="D21" s="51">
        <v>159.2</v>
      </c>
      <c r="E21" s="50"/>
      <c r="F21" s="34">
        <f t="shared" si="0"/>
        <v>0</v>
      </c>
    </row>
    <row r="22" spans="1:6" s="33" customFormat="1" ht="30" customHeight="1">
      <c r="A22" s="47" t="s">
        <v>117</v>
      </c>
      <c r="B22" s="48" t="s">
        <v>118</v>
      </c>
      <c r="C22" s="47" t="s">
        <v>21</v>
      </c>
      <c r="D22" s="51"/>
      <c r="E22" s="50"/>
      <c r="F22" s="34"/>
    </row>
    <row r="23" spans="1:6" s="33" customFormat="1" ht="30" customHeight="1">
      <c r="A23" s="47" t="s">
        <v>119</v>
      </c>
      <c r="B23" s="48" t="s">
        <v>120</v>
      </c>
      <c r="C23" s="47" t="s">
        <v>21</v>
      </c>
      <c r="D23" s="51"/>
      <c r="E23" s="50"/>
      <c r="F23" s="34"/>
    </row>
    <row r="24" spans="1:6" s="33" customFormat="1" ht="30" customHeight="1">
      <c r="A24" s="54" t="s">
        <v>247</v>
      </c>
      <c r="B24" s="55" t="s">
        <v>248</v>
      </c>
      <c r="C24" s="54" t="s">
        <v>21</v>
      </c>
      <c r="D24" s="56"/>
      <c r="E24" s="50"/>
      <c r="F24" s="34"/>
    </row>
    <row r="25" spans="1:6" s="13" customFormat="1" ht="30" customHeight="1">
      <c r="A25" s="54" t="s">
        <v>249</v>
      </c>
      <c r="B25" s="55" t="s">
        <v>213</v>
      </c>
      <c r="C25" s="54" t="s">
        <v>28</v>
      </c>
      <c r="D25" s="56">
        <v>854.6</v>
      </c>
      <c r="E25" s="50"/>
      <c r="F25" s="34">
        <f t="shared" si="0"/>
        <v>0</v>
      </c>
    </row>
    <row r="26" spans="1:6" ht="30" customHeight="1">
      <c r="A26" s="64" t="s">
        <v>33</v>
      </c>
      <c r="B26" s="64"/>
      <c r="C26" s="64"/>
      <c r="D26" s="65">
        <f>ROUND(SUM(F5:F25),0)</f>
        <v>0</v>
      </c>
      <c r="E26" s="72"/>
      <c r="F26" s="25" t="s">
        <v>19</v>
      </c>
    </row>
  </sheetData>
  <sheetProtection password="85B9" sheet="1"/>
  <protectedRanges>
    <protectedRange sqref="E7 E9:E13 E15:E17 E19 E21 E25" name="区域1"/>
  </protectedRanges>
  <mergeCells count="6">
    <mergeCell ref="A1:F1"/>
    <mergeCell ref="B2:D2"/>
    <mergeCell ref="E2:F2"/>
    <mergeCell ref="A3:F3"/>
    <mergeCell ref="A26:C26"/>
    <mergeCell ref="D26:E26"/>
  </mergeCells>
  <printOptions horizontalCentered="1"/>
  <pageMargins left="0.7480314960629921" right="0.7480314960629921" top="0.5905511811023623" bottom="0.8661417322834646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1" width="9.125" style="7" customWidth="1"/>
    <col min="2" max="2" width="28.25390625" style="20" customWidth="1"/>
    <col min="3" max="3" width="8.625" style="20" customWidth="1"/>
    <col min="4" max="4" width="11.625" style="15" customWidth="1"/>
    <col min="5" max="6" width="11.625" style="6" customWidth="1"/>
    <col min="7" max="16384" width="9.00390625" style="20" customWidth="1"/>
  </cols>
  <sheetData>
    <row r="1" spans="1:6" ht="33" customHeight="1">
      <c r="A1" s="73" t="s">
        <v>0</v>
      </c>
      <c r="B1" s="73"/>
      <c r="C1" s="73"/>
      <c r="D1" s="66"/>
      <c r="E1" s="73"/>
      <c r="F1" s="73"/>
    </row>
    <row r="2" spans="1:6" ht="33" customHeight="1">
      <c r="A2" s="7" t="s">
        <v>1</v>
      </c>
      <c r="B2" s="74" t="str">
        <f>'第100章'!B2</f>
        <v>2019年房山区下圣路上中院2号桥大修工程</v>
      </c>
      <c r="C2" s="74"/>
      <c r="D2" s="68"/>
      <c r="E2" s="75" t="s">
        <v>20</v>
      </c>
      <c r="F2" s="75"/>
    </row>
    <row r="3" spans="1:6" ht="30" customHeight="1">
      <c r="A3" s="76" t="s">
        <v>100</v>
      </c>
      <c r="B3" s="76"/>
      <c r="C3" s="76"/>
      <c r="D3" s="71"/>
      <c r="E3" s="76"/>
      <c r="F3" s="76"/>
    </row>
    <row r="4" spans="1:6" ht="30" customHeight="1">
      <c r="A4" s="8" t="s">
        <v>4</v>
      </c>
      <c r="B4" s="9" t="s">
        <v>5</v>
      </c>
      <c r="C4" s="9" t="s">
        <v>6</v>
      </c>
      <c r="D4" s="12" t="s">
        <v>7</v>
      </c>
      <c r="E4" s="10" t="s">
        <v>8</v>
      </c>
      <c r="F4" s="10" t="s">
        <v>9</v>
      </c>
    </row>
    <row r="5" spans="1:6" ht="30" customHeight="1">
      <c r="A5" s="47" t="s">
        <v>125</v>
      </c>
      <c r="B5" s="48" t="s">
        <v>126</v>
      </c>
      <c r="C5" s="47" t="s">
        <v>21</v>
      </c>
      <c r="D5" s="49"/>
      <c r="E5" s="50"/>
      <c r="F5" s="27"/>
    </row>
    <row r="6" spans="1:6" ht="30" customHeight="1">
      <c r="A6" s="47" t="s">
        <v>127</v>
      </c>
      <c r="B6" s="48" t="s">
        <v>128</v>
      </c>
      <c r="C6" s="47" t="s">
        <v>21</v>
      </c>
      <c r="D6" s="49"/>
      <c r="E6" s="50"/>
      <c r="F6" s="27"/>
    </row>
    <row r="7" spans="1:6" ht="30" customHeight="1">
      <c r="A7" s="47" t="s">
        <v>22</v>
      </c>
      <c r="B7" s="48" t="s">
        <v>129</v>
      </c>
      <c r="C7" s="47" t="s">
        <v>23</v>
      </c>
      <c r="D7" s="51">
        <v>690</v>
      </c>
      <c r="E7" s="50"/>
      <c r="F7" s="27">
        <f aca="true" t="shared" si="0" ref="F7:F17">ROUND(D7*E7,0)</f>
        <v>0</v>
      </c>
    </row>
    <row r="8" spans="1:6" ht="30" customHeight="1">
      <c r="A8" s="47" t="s">
        <v>72</v>
      </c>
      <c r="B8" s="48" t="s">
        <v>73</v>
      </c>
      <c r="C8" s="47" t="s">
        <v>21</v>
      </c>
      <c r="D8" s="51"/>
      <c r="E8" s="50"/>
      <c r="F8" s="27"/>
    </row>
    <row r="9" spans="1:6" ht="30" customHeight="1">
      <c r="A9" s="47" t="s">
        <v>35</v>
      </c>
      <c r="B9" s="48" t="s">
        <v>36</v>
      </c>
      <c r="C9" s="47" t="s">
        <v>21</v>
      </c>
      <c r="D9" s="51"/>
      <c r="E9" s="50"/>
      <c r="F9" s="27"/>
    </row>
    <row r="10" spans="1:6" ht="30" customHeight="1">
      <c r="A10" s="47" t="s">
        <v>22</v>
      </c>
      <c r="B10" s="48" t="s">
        <v>130</v>
      </c>
      <c r="C10" s="47" t="s">
        <v>23</v>
      </c>
      <c r="D10" s="51">
        <v>690</v>
      </c>
      <c r="E10" s="50"/>
      <c r="F10" s="27">
        <f t="shared" si="0"/>
        <v>0</v>
      </c>
    </row>
    <row r="11" spans="1:6" ht="30" customHeight="1">
      <c r="A11" s="47" t="s">
        <v>76</v>
      </c>
      <c r="B11" s="48" t="s">
        <v>77</v>
      </c>
      <c r="C11" s="47" t="s">
        <v>21</v>
      </c>
      <c r="D11" s="51"/>
      <c r="E11" s="50"/>
      <c r="F11" s="27"/>
    </row>
    <row r="12" spans="1:6" ht="30" customHeight="1">
      <c r="A12" s="47" t="s">
        <v>38</v>
      </c>
      <c r="B12" s="48" t="s">
        <v>39</v>
      </c>
      <c r="C12" s="47" t="s">
        <v>21</v>
      </c>
      <c r="D12" s="51"/>
      <c r="E12" s="50"/>
      <c r="F12" s="27"/>
    </row>
    <row r="13" spans="1:6" ht="30" customHeight="1">
      <c r="A13" s="47" t="s">
        <v>22</v>
      </c>
      <c r="B13" s="48" t="s">
        <v>131</v>
      </c>
      <c r="C13" s="47" t="s">
        <v>23</v>
      </c>
      <c r="D13" s="51">
        <v>690</v>
      </c>
      <c r="E13" s="50"/>
      <c r="F13" s="27">
        <f t="shared" si="0"/>
        <v>0</v>
      </c>
    </row>
    <row r="14" spans="1:6" ht="30" customHeight="1">
      <c r="A14" s="47" t="s">
        <v>79</v>
      </c>
      <c r="B14" s="48" t="s">
        <v>80</v>
      </c>
      <c r="C14" s="47" t="s">
        <v>21</v>
      </c>
      <c r="D14" s="51"/>
      <c r="E14" s="50"/>
      <c r="F14" s="27"/>
    </row>
    <row r="15" spans="1:6" ht="30" customHeight="1">
      <c r="A15" s="47" t="s">
        <v>81</v>
      </c>
      <c r="B15" s="48" t="s">
        <v>82</v>
      </c>
      <c r="C15" s="47" t="s">
        <v>21</v>
      </c>
      <c r="D15" s="51"/>
      <c r="E15" s="50"/>
      <c r="F15" s="27"/>
    </row>
    <row r="16" spans="1:6" ht="30" customHeight="1">
      <c r="A16" s="47" t="s">
        <v>22</v>
      </c>
      <c r="B16" s="48" t="s">
        <v>132</v>
      </c>
      <c r="C16" s="47" t="s">
        <v>31</v>
      </c>
      <c r="D16" s="51">
        <v>230</v>
      </c>
      <c r="E16" s="50"/>
      <c r="F16" s="27">
        <f t="shared" si="0"/>
        <v>0</v>
      </c>
    </row>
    <row r="17" spans="1:6" ht="30" customHeight="1">
      <c r="A17" s="47" t="s">
        <v>133</v>
      </c>
      <c r="B17" s="48" t="s">
        <v>134</v>
      </c>
      <c r="C17" s="47" t="s">
        <v>28</v>
      </c>
      <c r="D17" s="51">
        <v>44.9</v>
      </c>
      <c r="E17" s="50"/>
      <c r="F17" s="27">
        <f t="shared" si="0"/>
        <v>0</v>
      </c>
    </row>
    <row r="18" spans="1:6" ht="30" customHeight="1">
      <c r="A18" s="77" t="s">
        <v>42</v>
      </c>
      <c r="B18" s="77"/>
      <c r="C18" s="77"/>
      <c r="D18" s="65">
        <f>ROUND(SUM(F5:F17),0)</f>
        <v>0</v>
      </c>
      <c r="E18" s="65"/>
      <c r="F18" s="28" t="s">
        <v>19</v>
      </c>
    </row>
  </sheetData>
  <sheetProtection password="85B9" sheet="1"/>
  <protectedRanges>
    <protectedRange sqref="E7 E10 E13 E16:E17" name="区域1"/>
  </protectedRanges>
  <mergeCells count="6">
    <mergeCell ref="A1:F1"/>
    <mergeCell ref="B2:D2"/>
    <mergeCell ref="E2:F2"/>
    <mergeCell ref="A3:F3"/>
    <mergeCell ref="A18:C18"/>
    <mergeCell ref="D18:E18"/>
  </mergeCells>
  <printOptions horizontalCentered="1"/>
  <pageMargins left="0.7480314960629921" right="0.7480314960629921" top="0.5905511811023623" bottom="0.8661417322834646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I21" sqref="I21"/>
    </sheetView>
  </sheetViews>
  <sheetFormatPr defaultColWidth="9.00390625" defaultRowHeight="14.25"/>
  <cols>
    <col min="1" max="1" width="9.125" style="4" customWidth="1"/>
    <col min="2" max="2" width="28.25390625" style="5" customWidth="1"/>
    <col min="3" max="3" width="8.625" style="5" customWidth="1"/>
    <col min="4" max="4" width="11.625" style="11" customWidth="1"/>
    <col min="5" max="6" width="11.625" style="6" customWidth="1"/>
    <col min="7" max="16384" width="9.00390625" style="5" customWidth="1"/>
  </cols>
  <sheetData>
    <row r="1" spans="1:6" ht="33" customHeight="1">
      <c r="A1" s="73" t="s">
        <v>0</v>
      </c>
      <c r="B1" s="73"/>
      <c r="C1" s="73"/>
      <c r="D1" s="66"/>
      <c r="E1" s="73"/>
      <c r="F1" s="73"/>
    </row>
    <row r="2" spans="1:6" ht="33" customHeight="1">
      <c r="A2" s="7" t="s">
        <v>1</v>
      </c>
      <c r="B2" s="74" t="str">
        <f>'第100章'!B2</f>
        <v>2019年房山区下圣路上中院2号桥大修工程</v>
      </c>
      <c r="C2" s="74"/>
      <c r="D2" s="68"/>
      <c r="E2" s="75" t="s">
        <v>20</v>
      </c>
      <c r="F2" s="75"/>
    </row>
    <row r="3" spans="1:6" ht="30" customHeight="1">
      <c r="A3" s="76" t="s">
        <v>34</v>
      </c>
      <c r="B3" s="76"/>
      <c r="C3" s="76"/>
      <c r="D3" s="71"/>
      <c r="E3" s="76"/>
      <c r="F3" s="76"/>
    </row>
    <row r="4" spans="1:6" ht="30" customHeight="1">
      <c r="A4" s="8" t="s">
        <v>4</v>
      </c>
      <c r="B4" s="9" t="s">
        <v>5</v>
      </c>
      <c r="C4" s="9" t="s">
        <v>6</v>
      </c>
      <c r="D4" s="12" t="s">
        <v>7</v>
      </c>
      <c r="E4" s="10" t="s">
        <v>8</v>
      </c>
      <c r="F4" s="10" t="s">
        <v>9</v>
      </c>
    </row>
    <row r="5" spans="1:6" s="20" customFormat="1" ht="30" customHeight="1">
      <c r="A5" s="47" t="s">
        <v>125</v>
      </c>
      <c r="B5" s="48" t="s">
        <v>126</v>
      </c>
      <c r="C5" s="47" t="s">
        <v>21</v>
      </c>
      <c r="D5" s="49"/>
      <c r="E5" s="50"/>
      <c r="F5" s="27"/>
    </row>
    <row r="6" spans="1:6" s="20" customFormat="1" ht="30" customHeight="1">
      <c r="A6" s="47" t="s">
        <v>127</v>
      </c>
      <c r="B6" s="48" t="s">
        <v>128</v>
      </c>
      <c r="C6" s="47" t="s">
        <v>21</v>
      </c>
      <c r="D6" s="49"/>
      <c r="E6" s="50"/>
      <c r="F6" s="27"/>
    </row>
    <row r="7" spans="1:6" s="20" customFormat="1" ht="30" customHeight="1">
      <c r="A7" s="47" t="s">
        <v>22</v>
      </c>
      <c r="B7" s="48" t="s">
        <v>129</v>
      </c>
      <c r="C7" s="47" t="s">
        <v>23</v>
      </c>
      <c r="D7" s="51">
        <v>1080</v>
      </c>
      <c r="E7" s="50"/>
      <c r="F7" s="27">
        <f>ROUND(D7*E7,0)</f>
        <v>0</v>
      </c>
    </row>
    <row r="8" spans="1:6" s="20" customFormat="1" ht="30" customHeight="1">
      <c r="A8" s="47" t="s">
        <v>72</v>
      </c>
      <c r="B8" s="48" t="s">
        <v>73</v>
      </c>
      <c r="C8" s="47" t="s">
        <v>21</v>
      </c>
      <c r="D8" s="51"/>
      <c r="E8" s="50"/>
      <c r="F8" s="27"/>
    </row>
    <row r="9" spans="1:6" s="20" customFormat="1" ht="30" customHeight="1">
      <c r="A9" s="47" t="s">
        <v>35</v>
      </c>
      <c r="B9" s="48" t="s">
        <v>36</v>
      </c>
      <c r="C9" s="47" t="s">
        <v>21</v>
      </c>
      <c r="D9" s="51"/>
      <c r="E9" s="50"/>
      <c r="F9" s="27"/>
    </row>
    <row r="10" spans="1:6" s="20" customFormat="1" ht="30" customHeight="1">
      <c r="A10" s="47" t="s">
        <v>22</v>
      </c>
      <c r="B10" s="48" t="s">
        <v>130</v>
      </c>
      <c r="C10" s="47" t="s">
        <v>23</v>
      </c>
      <c r="D10" s="51">
        <v>630</v>
      </c>
      <c r="E10" s="50"/>
      <c r="F10" s="27">
        <f>ROUND(D10*E10,0)</f>
        <v>0</v>
      </c>
    </row>
    <row r="11" spans="1:6" s="20" customFormat="1" ht="30" customHeight="1">
      <c r="A11" s="47" t="s">
        <v>37</v>
      </c>
      <c r="B11" s="48" t="s">
        <v>74</v>
      </c>
      <c r="C11" s="47" t="s">
        <v>21</v>
      </c>
      <c r="D11" s="51"/>
      <c r="E11" s="50"/>
      <c r="F11" s="27"/>
    </row>
    <row r="12" spans="1:6" s="20" customFormat="1" ht="30" customHeight="1">
      <c r="A12" s="47" t="s">
        <v>22</v>
      </c>
      <c r="B12" s="48" t="s">
        <v>75</v>
      </c>
      <c r="C12" s="47" t="s">
        <v>23</v>
      </c>
      <c r="D12" s="51">
        <v>630</v>
      </c>
      <c r="E12" s="50"/>
      <c r="F12" s="27">
        <f>ROUND(D12*E12,0)</f>
        <v>0</v>
      </c>
    </row>
    <row r="13" spans="1:8" s="20" customFormat="1" ht="30" customHeight="1">
      <c r="A13" s="47" t="s">
        <v>76</v>
      </c>
      <c r="B13" s="48" t="s">
        <v>77</v>
      </c>
      <c r="C13" s="47" t="s">
        <v>21</v>
      </c>
      <c r="D13" s="51"/>
      <c r="E13" s="50"/>
      <c r="F13" s="27"/>
      <c r="H13" s="43"/>
    </row>
    <row r="14" spans="1:6" s="20" customFormat="1" ht="30" customHeight="1">
      <c r="A14" s="47" t="s">
        <v>165</v>
      </c>
      <c r="B14" s="48" t="s">
        <v>166</v>
      </c>
      <c r="C14" s="47" t="s">
        <v>21</v>
      </c>
      <c r="D14" s="51"/>
      <c r="E14" s="50"/>
      <c r="F14" s="27"/>
    </row>
    <row r="15" spans="1:6" s="20" customFormat="1" ht="30" customHeight="1">
      <c r="A15" s="47" t="s">
        <v>22</v>
      </c>
      <c r="B15" s="48" t="s">
        <v>167</v>
      </c>
      <c r="C15" s="47" t="s">
        <v>23</v>
      </c>
      <c r="D15" s="51">
        <v>630</v>
      </c>
      <c r="E15" s="50"/>
      <c r="F15" s="27">
        <f>ROUND(D15*E15,0)</f>
        <v>0</v>
      </c>
    </row>
    <row r="16" spans="1:6" s="20" customFormat="1" ht="30" customHeight="1">
      <c r="A16" s="47" t="s">
        <v>38</v>
      </c>
      <c r="B16" s="48" t="s">
        <v>39</v>
      </c>
      <c r="C16" s="47" t="s">
        <v>21</v>
      </c>
      <c r="D16" s="51"/>
      <c r="E16" s="50"/>
      <c r="F16" s="27"/>
    </row>
    <row r="17" spans="1:6" s="20" customFormat="1" ht="30" customHeight="1">
      <c r="A17" s="47" t="s">
        <v>22</v>
      </c>
      <c r="B17" s="48" t="s">
        <v>168</v>
      </c>
      <c r="C17" s="47" t="s">
        <v>23</v>
      </c>
      <c r="D17" s="51">
        <v>630</v>
      </c>
      <c r="E17" s="50"/>
      <c r="F17" s="27">
        <f>ROUND(D17*E17,0)</f>
        <v>0</v>
      </c>
    </row>
    <row r="18" spans="1:6" s="20" customFormat="1" ht="30" customHeight="1">
      <c r="A18" s="47" t="s">
        <v>24</v>
      </c>
      <c r="B18" s="48" t="s">
        <v>239</v>
      </c>
      <c r="C18" s="47" t="s">
        <v>23</v>
      </c>
      <c r="D18" s="51">
        <v>45</v>
      </c>
      <c r="E18" s="50"/>
      <c r="F18" s="27">
        <f>ROUND(D18*E18,0)</f>
        <v>0</v>
      </c>
    </row>
    <row r="19" spans="1:6" s="20" customFormat="1" ht="30" customHeight="1">
      <c r="A19" s="47" t="s">
        <v>78</v>
      </c>
      <c r="B19" s="48" t="s">
        <v>250</v>
      </c>
      <c r="C19" s="47" t="s">
        <v>21</v>
      </c>
      <c r="D19" s="51"/>
      <c r="E19" s="50"/>
      <c r="F19" s="27"/>
    </row>
    <row r="20" spans="1:6" s="20" customFormat="1" ht="30" customHeight="1">
      <c r="A20" s="47" t="s">
        <v>40</v>
      </c>
      <c r="B20" s="48" t="s">
        <v>41</v>
      </c>
      <c r="C20" s="47" t="s">
        <v>21</v>
      </c>
      <c r="D20" s="51"/>
      <c r="E20" s="50"/>
      <c r="F20" s="27"/>
    </row>
    <row r="21" spans="1:6" s="20" customFormat="1" ht="30" customHeight="1">
      <c r="A21" s="47" t="s">
        <v>22</v>
      </c>
      <c r="B21" s="48" t="s">
        <v>169</v>
      </c>
      <c r="C21" s="47" t="s">
        <v>23</v>
      </c>
      <c r="D21" s="51">
        <v>630</v>
      </c>
      <c r="E21" s="50"/>
      <c r="F21" s="27">
        <f>ROUND(D21*E21,0)</f>
        <v>0</v>
      </c>
    </row>
    <row r="22" spans="1:6" s="20" customFormat="1" ht="30" customHeight="1">
      <c r="A22" s="47" t="s">
        <v>79</v>
      </c>
      <c r="B22" s="48" t="s">
        <v>80</v>
      </c>
      <c r="C22" s="47" t="s">
        <v>21</v>
      </c>
      <c r="D22" s="51"/>
      <c r="E22" s="50"/>
      <c r="F22" s="27"/>
    </row>
    <row r="23" spans="1:6" s="20" customFormat="1" ht="30" customHeight="1">
      <c r="A23" s="47" t="s">
        <v>81</v>
      </c>
      <c r="B23" s="48" t="s">
        <v>82</v>
      </c>
      <c r="C23" s="47" t="s">
        <v>21</v>
      </c>
      <c r="D23" s="51"/>
      <c r="E23" s="50"/>
      <c r="F23" s="27"/>
    </row>
    <row r="24" spans="1:6" s="20" customFormat="1" ht="30" customHeight="1">
      <c r="A24" s="47" t="s">
        <v>22</v>
      </c>
      <c r="B24" s="48" t="s">
        <v>132</v>
      </c>
      <c r="C24" s="47" t="s">
        <v>31</v>
      </c>
      <c r="D24" s="51">
        <v>120</v>
      </c>
      <c r="E24" s="50"/>
      <c r="F24" s="27">
        <f>ROUND(D24*E24,0)</f>
        <v>0</v>
      </c>
    </row>
    <row r="25" spans="1:6" s="20" customFormat="1" ht="30" customHeight="1">
      <c r="A25" s="47" t="s">
        <v>133</v>
      </c>
      <c r="B25" s="48" t="s">
        <v>134</v>
      </c>
      <c r="C25" s="47" t="s">
        <v>28</v>
      </c>
      <c r="D25" s="51">
        <v>39.2</v>
      </c>
      <c r="E25" s="50"/>
      <c r="F25" s="27">
        <f>ROUND(D25*E25,0)</f>
        <v>0</v>
      </c>
    </row>
    <row r="26" spans="1:6" ht="30" customHeight="1">
      <c r="A26" s="77" t="s">
        <v>42</v>
      </c>
      <c r="B26" s="77"/>
      <c r="C26" s="77"/>
      <c r="D26" s="65">
        <f>ROUND(SUM(F5:F25),0)</f>
        <v>0</v>
      </c>
      <c r="E26" s="65"/>
      <c r="F26" s="28" t="s">
        <v>19</v>
      </c>
    </row>
  </sheetData>
  <sheetProtection password="85B9" sheet="1"/>
  <protectedRanges>
    <protectedRange sqref="E7 E10 E12 E15 E17:E18 E21 E24:E25" name="区域1"/>
  </protectedRanges>
  <mergeCells count="6">
    <mergeCell ref="A1:F1"/>
    <mergeCell ref="B2:D2"/>
    <mergeCell ref="E2:F2"/>
    <mergeCell ref="A3:F3"/>
    <mergeCell ref="A26:C26"/>
    <mergeCell ref="D26:E26"/>
  </mergeCells>
  <printOptions horizontalCentered="1"/>
  <pageMargins left="0.7480314960629921" right="0.7480314960629921" top="0.5905511811023623" bottom="0.8661417322834646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H8" sqref="H8"/>
    </sheetView>
  </sheetViews>
  <sheetFormatPr defaultColWidth="9.00390625" defaultRowHeight="14.25"/>
  <cols>
    <col min="1" max="1" width="9.125" style="7" customWidth="1"/>
    <col min="2" max="2" width="28.00390625" style="20" customWidth="1"/>
    <col min="3" max="3" width="8.625" style="20" customWidth="1"/>
    <col min="4" max="4" width="11.625" style="15" customWidth="1"/>
    <col min="5" max="6" width="11.625" style="6" customWidth="1"/>
    <col min="7" max="7" width="9.00390625" style="20" customWidth="1"/>
    <col min="8" max="8" width="14.625" style="20" customWidth="1"/>
    <col min="9" max="9" width="13.875" style="20" bestFit="1" customWidth="1"/>
    <col min="10" max="16384" width="9.00390625" style="20" customWidth="1"/>
  </cols>
  <sheetData>
    <row r="1" spans="1:6" ht="33" customHeight="1">
      <c r="A1" s="73" t="s">
        <v>0</v>
      </c>
      <c r="B1" s="73"/>
      <c r="C1" s="73"/>
      <c r="D1" s="66"/>
      <c r="E1" s="73"/>
      <c r="F1" s="73"/>
    </row>
    <row r="2" spans="1:6" ht="33" customHeight="1">
      <c r="A2" s="7" t="s">
        <v>1</v>
      </c>
      <c r="B2" s="74" t="str">
        <f>'第100章'!B2</f>
        <v>2019年房山区下圣路上中院2号桥大修工程</v>
      </c>
      <c r="C2" s="74"/>
      <c r="D2" s="68"/>
      <c r="E2" s="75" t="s">
        <v>20</v>
      </c>
      <c r="F2" s="75"/>
    </row>
    <row r="3" spans="1:6" ht="30" customHeight="1">
      <c r="A3" s="76" t="s">
        <v>99</v>
      </c>
      <c r="B3" s="76"/>
      <c r="C3" s="76"/>
      <c r="D3" s="71"/>
      <c r="E3" s="76"/>
      <c r="F3" s="76"/>
    </row>
    <row r="4" spans="1:6" ht="30" customHeight="1">
      <c r="A4" s="8" t="s">
        <v>4</v>
      </c>
      <c r="B4" s="9" t="s">
        <v>5</v>
      </c>
      <c r="C4" s="9" t="s">
        <v>6</v>
      </c>
      <c r="D4" s="12" t="s">
        <v>7</v>
      </c>
      <c r="E4" s="10" t="s">
        <v>8</v>
      </c>
      <c r="F4" s="10" t="s">
        <v>9</v>
      </c>
    </row>
    <row r="5" spans="1:8" ht="30" customHeight="1">
      <c r="A5" s="47" t="s">
        <v>135</v>
      </c>
      <c r="B5" s="48" t="s">
        <v>136</v>
      </c>
      <c r="C5" s="47" t="s">
        <v>21</v>
      </c>
      <c r="D5" s="49"/>
      <c r="E5" s="57"/>
      <c r="F5" s="27"/>
      <c r="H5" s="23"/>
    </row>
    <row r="6" spans="1:8" ht="30" customHeight="1">
      <c r="A6" s="47" t="s">
        <v>137</v>
      </c>
      <c r="B6" s="48" t="s">
        <v>138</v>
      </c>
      <c r="C6" s="47" t="s">
        <v>21</v>
      </c>
      <c r="D6" s="49"/>
      <c r="E6" s="57"/>
      <c r="F6" s="27"/>
      <c r="H6" s="23"/>
    </row>
    <row r="7" spans="1:8" ht="30" customHeight="1">
      <c r="A7" s="47" t="s">
        <v>22</v>
      </c>
      <c r="B7" s="48" t="s">
        <v>139</v>
      </c>
      <c r="C7" s="47" t="s">
        <v>31</v>
      </c>
      <c r="D7" s="51">
        <v>60</v>
      </c>
      <c r="E7" s="50"/>
      <c r="F7" s="27">
        <f>ROUND(D7*E7,0)</f>
        <v>0</v>
      </c>
      <c r="H7" s="23"/>
    </row>
    <row r="8" spans="1:6" ht="30" customHeight="1">
      <c r="A8" s="77" t="s">
        <v>44</v>
      </c>
      <c r="B8" s="77"/>
      <c r="C8" s="77"/>
      <c r="D8" s="65">
        <f>ROUND(SUM(F5:F7),0)</f>
        <v>0</v>
      </c>
      <c r="E8" s="65"/>
      <c r="F8" s="28" t="s">
        <v>19</v>
      </c>
    </row>
  </sheetData>
  <sheetProtection password="85B9" sheet="1"/>
  <protectedRanges>
    <protectedRange sqref="E7" name="区域1"/>
  </protectedRanges>
  <mergeCells count="6">
    <mergeCell ref="A1:F1"/>
    <mergeCell ref="B2:D2"/>
    <mergeCell ref="E2:F2"/>
    <mergeCell ref="A3:F3"/>
    <mergeCell ref="A8:C8"/>
    <mergeCell ref="D8:E8"/>
  </mergeCells>
  <printOptions horizontalCentered="1"/>
  <pageMargins left="0.7480314960629921" right="0.7480314960629921" top="0.5905511811023623" bottom="0.8661417322834646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34">
      <selection activeCell="I55" sqref="I55"/>
    </sheetView>
  </sheetViews>
  <sheetFormatPr defaultColWidth="9.00390625" defaultRowHeight="14.25"/>
  <cols>
    <col min="1" max="1" width="9.125" style="4" customWidth="1"/>
    <col min="2" max="2" width="28.00390625" style="5" customWidth="1"/>
    <col min="3" max="3" width="8.625" style="5" customWidth="1"/>
    <col min="4" max="4" width="11.625" style="11" customWidth="1"/>
    <col min="5" max="6" width="11.625" style="6" customWidth="1"/>
    <col min="7" max="7" width="9.00390625" style="5" customWidth="1"/>
    <col min="8" max="8" width="14.625" style="5" customWidth="1"/>
    <col min="9" max="9" width="13.875" style="5" bestFit="1" customWidth="1"/>
    <col min="10" max="16384" width="9.00390625" style="5" customWidth="1"/>
  </cols>
  <sheetData>
    <row r="1" spans="1:6" ht="33" customHeight="1">
      <c r="A1" s="73" t="s">
        <v>0</v>
      </c>
      <c r="B1" s="73"/>
      <c r="C1" s="73"/>
      <c r="D1" s="66"/>
      <c r="E1" s="73"/>
      <c r="F1" s="73"/>
    </row>
    <row r="2" spans="1:6" ht="33" customHeight="1">
      <c r="A2" s="7" t="s">
        <v>1</v>
      </c>
      <c r="B2" s="74" t="str">
        <f>'第100章'!B2</f>
        <v>2019年房山区下圣路上中院2号桥大修工程</v>
      </c>
      <c r="C2" s="74"/>
      <c r="D2" s="68"/>
      <c r="E2" s="75" t="s">
        <v>20</v>
      </c>
      <c r="F2" s="75"/>
    </row>
    <row r="3" spans="1:6" ht="28.5" customHeight="1">
      <c r="A3" s="76" t="s">
        <v>43</v>
      </c>
      <c r="B3" s="76"/>
      <c r="C3" s="76"/>
      <c r="D3" s="71"/>
      <c r="E3" s="76"/>
      <c r="F3" s="76"/>
    </row>
    <row r="4" spans="1:6" ht="28.5" customHeight="1">
      <c r="A4" s="8" t="s">
        <v>4</v>
      </c>
      <c r="B4" s="9" t="s">
        <v>5</v>
      </c>
      <c r="C4" s="9" t="s">
        <v>6</v>
      </c>
      <c r="D4" s="12" t="s">
        <v>7</v>
      </c>
      <c r="E4" s="10" t="s">
        <v>8</v>
      </c>
      <c r="F4" s="10" t="s">
        <v>9</v>
      </c>
    </row>
    <row r="5" spans="1:8" s="20" customFormat="1" ht="28.5" customHeight="1">
      <c r="A5" s="47" t="s">
        <v>170</v>
      </c>
      <c r="B5" s="48" t="s">
        <v>171</v>
      </c>
      <c r="C5" s="47" t="s">
        <v>21</v>
      </c>
      <c r="D5" s="49"/>
      <c r="E5" s="50"/>
      <c r="F5" s="27"/>
      <c r="H5" s="23"/>
    </row>
    <row r="6" spans="1:8" s="20" customFormat="1" ht="28.5" customHeight="1">
      <c r="A6" s="47" t="s">
        <v>172</v>
      </c>
      <c r="B6" s="48" t="s">
        <v>173</v>
      </c>
      <c r="C6" s="47" t="s">
        <v>21</v>
      </c>
      <c r="D6" s="49"/>
      <c r="E6" s="50"/>
      <c r="F6" s="27"/>
      <c r="H6" s="23"/>
    </row>
    <row r="7" spans="1:8" s="20" customFormat="1" ht="28.5" customHeight="1">
      <c r="A7" s="47" t="s">
        <v>24</v>
      </c>
      <c r="B7" s="48" t="s">
        <v>174</v>
      </c>
      <c r="C7" s="47" t="s">
        <v>88</v>
      </c>
      <c r="D7" s="51">
        <v>3554.5</v>
      </c>
      <c r="E7" s="50"/>
      <c r="F7" s="27">
        <f aca="true" t="shared" si="0" ref="F7:F61">ROUND(D7*E7,0)</f>
        <v>0</v>
      </c>
      <c r="H7" s="23"/>
    </row>
    <row r="8" spans="1:8" s="20" customFormat="1" ht="28.5" customHeight="1">
      <c r="A8" s="47" t="s">
        <v>175</v>
      </c>
      <c r="B8" s="48" t="s">
        <v>176</v>
      </c>
      <c r="C8" s="47" t="s">
        <v>21</v>
      </c>
      <c r="D8" s="51"/>
      <c r="E8" s="50"/>
      <c r="F8" s="27"/>
      <c r="H8" s="23"/>
    </row>
    <row r="9" spans="1:8" s="20" customFormat="1" ht="28.5" customHeight="1">
      <c r="A9" s="47" t="s">
        <v>22</v>
      </c>
      <c r="B9" s="48" t="s">
        <v>177</v>
      </c>
      <c r="C9" s="47" t="s">
        <v>88</v>
      </c>
      <c r="D9" s="51">
        <v>4033.2</v>
      </c>
      <c r="E9" s="50"/>
      <c r="F9" s="27">
        <f t="shared" si="0"/>
        <v>0</v>
      </c>
      <c r="H9" s="23"/>
    </row>
    <row r="10" spans="1:8" s="20" customFormat="1" ht="28.5" customHeight="1">
      <c r="A10" s="47" t="s">
        <v>24</v>
      </c>
      <c r="B10" s="48" t="s">
        <v>174</v>
      </c>
      <c r="C10" s="47" t="s">
        <v>88</v>
      </c>
      <c r="D10" s="51">
        <v>17025</v>
      </c>
      <c r="E10" s="50"/>
      <c r="F10" s="27">
        <f t="shared" si="0"/>
        <v>0</v>
      </c>
      <c r="H10" s="23"/>
    </row>
    <row r="11" spans="1:8" s="20" customFormat="1" ht="28.5" customHeight="1">
      <c r="A11" s="47" t="s">
        <v>178</v>
      </c>
      <c r="B11" s="48" t="s">
        <v>179</v>
      </c>
      <c r="C11" s="47" t="s">
        <v>21</v>
      </c>
      <c r="D11" s="51"/>
      <c r="E11" s="50"/>
      <c r="F11" s="27"/>
      <c r="H11" s="23"/>
    </row>
    <row r="12" spans="1:8" s="20" customFormat="1" ht="28.5" customHeight="1">
      <c r="A12" s="47" t="s">
        <v>22</v>
      </c>
      <c r="B12" s="48" t="s">
        <v>177</v>
      </c>
      <c r="C12" s="47" t="s">
        <v>88</v>
      </c>
      <c r="D12" s="51">
        <v>65.4</v>
      </c>
      <c r="E12" s="50"/>
      <c r="F12" s="27">
        <f t="shared" si="0"/>
        <v>0</v>
      </c>
      <c r="H12" s="23"/>
    </row>
    <row r="13" spans="1:8" s="20" customFormat="1" ht="28.5" customHeight="1">
      <c r="A13" s="47" t="s">
        <v>24</v>
      </c>
      <c r="B13" s="48" t="s">
        <v>174</v>
      </c>
      <c r="C13" s="47" t="s">
        <v>88</v>
      </c>
      <c r="D13" s="51">
        <v>2575.8</v>
      </c>
      <c r="E13" s="50"/>
      <c r="F13" s="27">
        <f t="shared" si="0"/>
        <v>0</v>
      </c>
      <c r="H13" s="23"/>
    </row>
    <row r="14" spans="1:8" s="20" customFormat="1" ht="28.5" customHeight="1">
      <c r="A14" s="47" t="s">
        <v>180</v>
      </c>
      <c r="B14" s="48" t="s">
        <v>181</v>
      </c>
      <c r="C14" s="47" t="s">
        <v>21</v>
      </c>
      <c r="D14" s="51"/>
      <c r="E14" s="50"/>
      <c r="F14" s="27"/>
      <c r="H14" s="23"/>
    </row>
    <row r="15" spans="1:8" s="20" customFormat="1" ht="28.5" customHeight="1">
      <c r="A15" s="47" t="s">
        <v>182</v>
      </c>
      <c r="B15" s="48" t="s">
        <v>183</v>
      </c>
      <c r="C15" s="47" t="s">
        <v>28</v>
      </c>
      <c r="D15" s="51">
        <v>1156</v>
      </c>
      <c r="E15" s="50"/>
      <c r="F15" s="27">
        <f t="shared" si="0"/>
        <v>0</v>
      </c>
      <c r="H15" s="23"/>
    </row>
    <row r="16" spans="1:8" s="20" customFormat="1" ht="28.5" customHeight="1">
      <c r="A16" s="47" t="s">
        <v>184</v>
      </c>
      <c r="B16" s="48" t="s">
        <v>185</v>
      </c>
      <c r="C16" s="47" t="s">
        <v>21</v>
      </c>
      <c r="D16" s="51"/>
      <c r="E16" s="50"/>
      <c r="F16" s="27"/>
      <c r="H16" s="23"/>
    </row>
    <row r="17" spans="1:8" s="20" customFormat="1" ht="28.5" customHeight="1">
      <c r="A17" s="47" t="s">
        <v>186</v>
      </c>
      <c r="B17" s="48" t="s">
        <v>187</v>
      </c>
      <c r="C17" s="47" t="s">
        <v>21</v>
      </c>
      <c r="D17" s="51"/>
      <c r="E17" s="50"/>
      <c r="F17" s="27"/>
      <c r="H17" s="23"/>
    </row>
    <row r="18" spans="1:8" s="20" customFormat="1" ht="28.5" customHeight="1">
      <c r="A18" s="47" t="s">
        <v>22</v>
      </c>
      <c r="B18" s="48" t="s">
        <v>188</v>
      </c>
      <c r="C18" s="47" t="s">
        <v>28</v>
      </c>
      <c r="D18" s="51">
        <v>284.3</v>
      </c>
      <c r="E18" s="50"/>
      <c r="F18" s="27">
        <f t="shared" si="0"/>
        <v>0</v>
      </c>
      <c r="H18" s="23"/>
    </row>
    <row r="19" spans="1:8" s="20" customFormat="1" ht="28.5" customHeight="1">
      <c r="A19" s="47" t="s">
        <v>189</v>
      </c>
      <c r="B19" s="48" t="s">
        <v>190</v>
      </c>
      <c r="C19" s="47" t="s">
        <v>21</v>
      </c>
      <c r="D19" s="51"/>
      <c r="E19" s="50"/>
      <c r="F19" s="27"/>
      <c r="H19" s="23"/>
    </row>
    <row r="20" spans="1:8" s="20" customFormat="1" ht="28.5" customHeight="1">
      <c r="A20" s="47" t="s">
        <v>22</v>
      </c>
      <c r="B20" s="48" t="s">
        <v>191</v>
      </c>
      <c r="C20" s="47" t="s">
        <v>28</v>
      </c>
      <c r="D20" s="51">
        <v>316.7</v>
      </c>
      <c r="E20" s="50"/>
      <c r="F20" s="27">
        <f t="shared" si="0"/>
        <v>0</v>
      </c>
      <c r="H20" s="23"/>
    </row>
    <row r="21" spans="1:8" s="20" customFormat="1" ht="28.5" customHeight="1">
      <c r="A21" s="47" t="s">
        <v>24</v>
      </c>
      <c r="B21" s="48" t="s">
        <v>192</v>
      </c>
      <c r="C21" s="47" t="s">
        <v>28</v>
      </c>
      <c r="D21" s="51">
        <v>12.1</v>
      </c>
      <c r="E21" s="50"/>
      <c r="F21" s="27">
        <f t="shared" si="0"/>
        <v>0</v>
      </c>
      <c r="H21" s="23"/>
    </row>
    <row r="22" spans="1:8" s="20" customFormat="1" ht="28.5" customHeight="1">
      <c r="A22" s="47" t="s">
        <v>25</v>
      </c>
      <c r="B22" s="48" t="s">
        <v>193</v>
      </c>
      <c r="C22" s="47" t="s">
        <v>28</v>
      </c>
      <c r="D22" s="51">
        <v>16.7</v>
      </c>
      <c r="E22" s="50"/>
      <c r="F22" s="27">
        <f t="shared" si="0"/>
        <v>0</v>
      </c>
      <c r="H22" s="23"/>
    </row>
    <row r="23" spans="1:8" s="20" customFormat="1" ht="28.5" customHeight="1">
      <c r="A23" s="47" t="s">
        <v>194</v>
      </c>
      <c r="B23" s="48" t="s">
        <v>195</v>
      </c>
      <c r="C23" s="47" t="s">
        <v>21</v>
      </c>
      <c r="D23" s="51"/>
      <c r="E23" s="50"/>
      <c r="F23" s="27"/>
      <c r="H23" s="23"/>
    </row>
    <row r="24" spans="1:8" s="20" customFormat="1" ht="28.5" customHeight="1">
      <c r="A24" s="47" t="s">
        <v>22</v>
      </c>
      <c r="B24" s="48" t="s">
        <v>240</v>
      </c>
      <c r="C24" s="47" t="s">
        <v>28</v>
      </c>
      <c r="D24" s="51">
        <v>11.37</v>
      </c>
      <c r="E24" s="50"/>
      <c r="F24" s="27">
        <f t="shared" si="0"/>
        <v>0</v>
      </c>
      <c r="H24" s="23"/>
    </row>
    <row r="25" spans="1:8" s="20" customFormat="1" ht="28.5" customHeight="1">
      <c r="A25" s="47" t="s">
        <v>196</v>
      </c>
      <c r="B25" s="48" t="s">
        <v>197</v>
      </c>
      <c r="C25" s="47" t="s">
        <v>21</v>
      </c>
      <c r="D25" s="51"/>
      <c r="E25" s="50"/>
      <c r="F25" s="27"/>
      <c r="H25" s="23"/>
    </row>
    <row r="26" spans="1:8" s="20" customFormat="1" ht="28.5" customHeight="1">
      <c r="A26" s="47" t="s">
        <v>22</v>
      </c>
      <c r="B26" s="48" t="s">
        <v>198</v>
      </c>
      <c r="C26" s="47" t="s">
        <v>28</v>
      </c>
      <c r="D26" s="51">
        <v>30</v>
      </c>
      <c r="E26" s="50"/>
      <c r="F26" s="27">
        <f t="shared" si="0"/>
        <v>0</v>
      </c>
      <c r="H26" s="23"/>
    </row>
    <row r="27" spans="1:8" s="20" customFormat="1" ht="28.5" customHeight="1">
      <c r="A27" s="47" t="s">
        <v>24</v>
      </c>
      <c r="B27" s="48" t="s">
        <v>199</v>
      </c>
      <c r="C27" s="47" t="s">
        <v>28</v>
      </c>
      <c r="D27" s="51">
        <v>0.4</v>
      </c>
      <c r="E27" s="50"/>
      <c r="F27" s="27">
        <f t="shared" si="0"/>
        <v>0</v>
      </c>
      <c r="H27" s="23"/>
    </row>
    <row r="28" spans="1:8" s="20" customFormat="1" ht="28.5" customHeight="1">
      <c r="A28" s="47" t="s">
        <v>25</v>
      </c>
      <c r="B28" s="48" t="s">
        <v>251</v>
      </c>
      <c r="C28" s="47" t="s">
        <v>28</v>
      </c>
      <c r="D28" s="51">
        <v>0.11</v>
      </c>
      <c r="E28" s="50"/>
      <c r="F28" s="27">
        <f t="shared" si="0"/>
        <v>0</v>
      </c>
      <c r="H28" s="23"/>
    </row>
    <row r="29" spans="1:8" s="20" customFormat="1" ht="28.5" customHeight="1">
      <c r="A29" s="47" t="s">
        <v>32</v>
      </c>
      <c r="B29" s="48" t="s">
        <v>200</v>
      </c>
      <c r="C29" s="47" t="s">
        <v>31</v>
      </c>
      <c r="D29" s="51">
        <v>48</v>
      </c>
      <c r="E29" s="50"/>
      <c r="F29" s="27">
        <f t="shared" si="0"/>
        <v>0</v>
      </c>
      <c r="H29" s="23"/>
    </row>
    <row r="30" spans="1:8" s="20" customFormat="1" ht="28.5" customHeight="1">
      <c r="A30" s="54" t="s">
        <v>252</v>
      </c>
      <c r="B30" s="55" t="s">
        <v>253</v>
      </c>
      <c r="C30" s="47" t="s">
        <v>21</v>
      </c>
      <c r="D30" s="51"/>
      <c r="E30" s="50"/>
      <c r="F30" s="27"/>
      <c r="H30" s="23"/>
    </row>
    <row r="31" spans="1:8" s="20" customFormat="1" ht="28.5" customHeight="1">
      <c r="A31" s="54" t="s">
        <v>22</v>
      </c>
      <c r="B31" s="53" t="s">
        <v>257</v>
      </c>
      <c r="C31" s="47" t="s">
        <v>31</v>
      </c>
      <c r="D31" s="51">
        <v>48</v>
      </c>
      <c r="E31" s="50"/>
      <c r="F31" s="27">
        <f t="shared" si="0"/>
        <v>0</v>
      </c>
      <c r="H31" s="23"/>
    </row>
    <row r="32" spans="1:8" s="20" customFormat="1" ht="28.5" customHeight="1">
      <c r="A32" s="47" t="s">
        <v>201</v>
      </c>
      <c r="B32" s="48" t="s">
        <v>202</v>
      </c>
      <c r="C32" s="47" t="s">
        <v>21</v>
      </c>
      <c r="D32" s="51"/>
      <c r="E32" s="50"/>
      <c r="F32" s="27"/>
      <c r="H32" s="23"/>
    </row>
    <row r="33" spans="1:8" s="20" customFormat="1" ht="28.5" customHeight="1">
      <c r="A33" s="47" t="s">
        <v>203</v>
      </c>
      <c r="B33" s="48" t="s">
        <v>204</v>
      </c>
      <c r="C33" s="47" t="s">
        <v>21</v>
      </c>
      <c r="D33" s="51"/>
      <c r="E33" s="50"/>
      <c r="F33" s="27"/>
      <c r="H33" s="23"/>
    </row>
    <row r="34" spans="1:8" s="20" customFormat="1" ht="28.5" customHeight="1">
      <c r="A34" s="47" t="s">
        <v>22</v>
      </c>
      <c r="B34" s="48" t="s">
        <v>205</v>
      </c>
      <c r="C34" s="47" t="s">
        <v>88</v>
      </c>
      <c r="D34" s="51">
        <v>1640.3</v>
      </c>
      <c r="E34" s="50"/>
      <c r="F34" s="27">
        <f t="shared" si="0"/>
        <v>0</v>
      </c>
      <c r="H34" s="23"/>
    </row>
    <row r="35" spans="1:8" s="20" customFormat="1" ht="28.5" customHeight="1">
      <c r="A35" s="47" t="s">
        <v>206</v>
      </c>
      <c r="B35" s="48" t="s">
        <v>207</v>
      </c>
      <c r="C35" s="47" t="s">
        <v>21</v>
      </c>
      <c r="D35" s="51"/>
      <c r="E35" s="50"/>
      <c r="F35" s="27"/>
      <c r="H35" s="23"/>
    </row>
    <row r="36" spans="1:8" s="20" customFormat="1" ht="28.5" customHeight="1">
      <c r="A36" s="47" t="s">
        <v>22</v>
      </c>
      <c r="B36" s="48" t="s">
        <v>241</v>
      </c>
      <c r="C36" s="47" t="s">
        <v>28</v>
      </c>
      <c r="D36" s="51">
        <v>63.03</v>
      </c>
      <c r="E36" s="50"/>
      <c r="F36" s="27">
        <f t="shared" si="0"/>
        <v>0</v>
      </c>
      <c r="H36" s="23"/>
    </row>
    <row r="37" spans="1:8" s="20" customFormat="1" ht="28.5" customHeight="1">
      <c r="A37" s="47" t="s">
        <v>208</v>
      </c>
      <c r="B37" s="48" t="s">
        <v>209</v>
      </c>
      <c r="C37" s="47" t="s">
        <v>21</v>
      </c>
      <c r="D37" s="51"/>
      <c r="E37" s="50"/>
      <c r="F37" s="27"/>
      <c r="H37" s="23"/>
    </row>
    <row r="38" spans="1:8" s="20" customFormat="1" ht="28.5" customHeight="1">
      <c r="A38" s="47" t="s">
        <v>210</v>
      </c>
      <c r="B38" s="48" t="s">
        <v>254</v>
      </c>
      <c r="C38" s="47" t="s">
        <v>21</v>
      </c>
      <c r="D38" s="51"/>
      <c r="E38" s="50"/>
      <c r="F38" s="27"/>
      <c r="H38" s="23"/>
    </row>
    <row r="39" spans="1:8" s="20" customFormat="1" ht="28.5" customHeight="1">
      <c r="A39" s="47" t="s">
        <v>22</v>
      </c>
      <c r="B39" s="48" t="s">
        <v>211</v>
      </c>
      <c r="C39" s="47" t="s">
        <v>28</v>
      </c>
      <c r="D39" s="51">
        <v>435.9</v>
      </c>
      <c r="E39" s="50"/>
      <c r="F39" s="27">
        <f t="shared" si="0"/>
        <v>0</v>
      </c>
      <c r="H39" s="23"/>
    </row>
    <row r="40" spans="1:8" s="20" customFormat="1" ht="28.5" customHeight="1">
      <c r="A40" s="47" t="s">
        <v>24</v>
      </c>
      <c r="B40" s="48" t="s">
        <v>255</v>
      </c>
      <c r="C40" s="47" t="s">
        <v>28</v>
      </c>
      <c r="D40" s="51">
        <v>174.1</v>
      </c>
      <c r="E40" s="50"/>
      <c r="F40" s="27">
        <f t="shared" si="0"/>
        <v>0</v>
      </c>
      <c r="H40" s="23"/>
    </row>
    <row r="41" spans="1:8" s="20" customFormat="1" ht="28.5" customHeight="1">
      <c r="A41" s="47" t="s">
        <v>25</v>
      </c>
      <c r="B41" s="48" t="s">
        <v>212</v>
      </c>
      <c r="C41" s="47" t="s">
        <v>28</v>
      </c>
      <c r="D41" s="51">
        <v>323.6</v>
      </c>
      <c r="E41" s="50"/>
      <c r="F41" s="27">
        <f t="shared" si="0"/>
        <v>0</v>
      </c>
      <c r="H41" s="23"/>
    </row>
    <row r="42" spans="1:8" s="20" customFormat="1" ht="28.5" customHeight="1">
      <c r="A42" s="47" t="s">
        <v>32</v>
      </c>
      <c r="B42" s="48" t="s">
        <v>213</v>
      </c>
      <c r="C42" s="47" t="s">
        <v>28</v>
      </c>
      <c r="D42" s="51">
        <v>119</v>
      </c>
      <c r="E42" s="50"/>
      <c r="F42" s="27">
        <f t="shared" si="0"/>
        <v>0</v>
      </c>
      <c r="H42" s="23"/>
    </row>
    <row r="43" spans="1:8" s="20" customFormat="1" ht="28.5" customHeight="1">
      <c r="A43" s="47" t="s">
        <v>214</v>
      </c>
      <c r="B43" s="48" t="s">
        <v>256</v>
      </c>
      <c r="C43" s="47" t="s">
        <v>21</v>
      </c>
      <c r="D43" s="51"/>
      <c r="E43" s="50"/>
      <c r="F43" s="27"/>
      <c r="H43" s="23"/>
    </row>
    <row r="44" spans="1:8" s="20" customFormat="1" ht="28.5" customHeight="1">
      <c r="A44" s="47" t="s">
        <v>22</v>
      </c>
      <c r="B44" s="48" t="s">
        <v>215</v>
      </c>
      <c r="C44" s="47" t="s">
        <v>28</v>
      </c>
      <c r="D44" s="51">
        <v>253.9</v>
      </c>
      <c r="E44" s="50"/>
      <c r="F44" s="27">
        <f t="shared" si="0"/>
        <v>0</v>
      </c>
      <c r="H44" s="23"/>
    </row>
    <row r="45" spans="1:8" s="20" customFormat="1" ht="28.5" customHeight="1">
      <c r="A45" s="47" t="s">
        <v>24</v>
      </c>
      <c r="B45" s="48" t="s">
        <v>212</v>
      </c>
      <c r="C45" s="47" t="s">
        <v>28</v>
      </c>
      <c r="D45" s="51">
        <v>460.2</v>
      </c>
      <c r="E45" s="50"/>
      <c r="F45" s="27">
        <f t="shared" si="0"/>
        <v>0</v>
      </c>
      <c r="H45" s="23"/>
    </row>
    <row r="46" spans="1:8" s="20" customFormat="1" ht="28.5" customHeight="1">
      <c r="A46" s="47" t="s">
        <v>25</v>
      </c>
      <c r="B46" s="48" t="s">
        <v>213</v>
      </c>
      <c r="C46" s="47" t="s">
        <v>28</v>
      </c>
      <c r="D46" s="51">
        <v>206.3</v>
      </c>
      <c r="E46" s="50"/>
      <c r="F46" s="27">
        <f t="shared" si="0"/>
        <v>0</v>
      </c>
      <c r="H46" s="23"/>
    </row>
    <row r="47" spans="1:8" s="20" customFormat="1" ht="28.5" customHeight="1">
      <c r="A47" s="47" t="s">
        <v>83</v>
      </c>
      <c r="B47" s="48" t="s">
        <v>84</v>
      </c>
      <c r="C47" s="47" t="s">
        <v>21</v>
      </c>
      <c r="D47" s="49"/>
      <c r="E47" s="50"/>
      <c r="F47" s="27"/>
      <c r="H47" s="23"/>
    </row>
    <row r="48" spans="1:8" s="20" customFormat="1" ht="28.5" customHeight="1">
      <c r="A48" s="47" t="s">
        <v>216</v>
      </c>
      <c r="B48" s="48" t="s">
        <v>217</v>
      </c>
      <c r="C48" s="47" t="s">
        <v>21</v>
      </c>
      <c r="D48" s="49"/>
      <c r="E48" s="50"/>
      <c r="F48" s="27"/>
      <c r="H48" s="23"/>
    </row>
    <row r="49" spans="1:8" s="20" customFormat="1" ht="28.5" customHeight="1">
      <c r="A49" s="47" t="s">
        <v>22</v>
      </c>
      <c r="B49" s="48" t="s">
        <v>167</v>
      </c>
      <c r="C49" s="47" t="s">
        <v>23</v>
      </c>
      <c r="D49" s="51">
        <v>127.7</v>
      </c>
      <c r="E49" s="50"/>
      <c r="F49" s="27">
        <f t="shared" si="0"/>
        <v>0</v>
      </c>
      <c r="H49" s="23"/>
    </row>
    <row r="50" spans="1:8" s="20" customFormat="1" ht="28.5" customHeight="1">
      <c r="A50" s="47" t="s">
        <v>24</v>
      </c>
      <c r="B50" s="48" t="s">
        <v>168</v>
      </c>
      <c r="C50" s="47" t="s">
        <v>23</v>
      </c>
      <c r="D50" s="51">
        <v>127.7</v>
      </c>
      <c r="E50" s="50"/>
      <c r="F50" s="27">
        <f t="shared" si="0"/>
        <v>0</v>
      </c>
      <c r="H50" s="23"/>
    </row>
    <row r="51" spans="1:8" s="20" customFormat="1" ht="28.5" customHeight="1">
      <c r="A51" s="47" t="s">
        <v>25</v>
      </c>
      <c r="B51" s="48" t="s">
        <v>75</v>
      </c>
      <c r="C51" s="47" t="s">
        <v>23</v>
      </c>
      <c r="D51" s="51">
        <v>143.6</v>
      </c>
      <c r="E51" s="50"/>
      <c r="F51" s="27">
        <f t="shared" si="0"/>
        <v>0</v>
      </c>
      <c r="H51" s="23"/>
    </row>
    <row r="52" spans="1:8" s="20" customFormat="1" ht="28.5" customHeight="1">
      <c r="A52" s="47" t="s">
        <v>218</v>
      </c>
      <c r="B52" s="48" t="s">
        <v>219</v>
      </c>
      <c r="C52" s="47" t="s">
        <v>21</v>
      </c>
      <c r="D52" s="51"/>
      <c r="E52" s="50"/>
      <c r="F52" s="27"/>
      <c r="H52" s="23"/>
    </row>
    <row r="53" spans="1:8" s="20" customFormat="1" ht="28.5" customHeight="1">
      <c r="A53" s="47" t="s">
        <v>22</v>
      </c>
      <c r="B53" s="48" t="s">
        <v>242</v>
      </c>
      <c r="C53" s="47" t="s">
        <v>28</v>
      </c>
      <c r="D53" s="51">
        <v>17.2</v>
      </c>
      <c r="E53" s="50"/>
      <c r="F53" s="27">
        <f t="shared" si="0"/>
        <v>0</v>
      </c>
      <c r="H53" s="23"/>
    </row>
    <row r="54" spans="1:8" s="20" customFormat="1" ht="28.5" customHeight="1">
      <c r="A54" s="47" t="s">
        <v>85</v>
      </c>
      <c r="B54" s="48" t="s">
        <v>86</v>
      </c>
      <c r="C54" s="47" t="s">
        <v>21</v>
      </c>
      <c r="D54" s="51"/>
      <c r="E54" s="50"/>
      <c r="F54" s="27"/>
      <c r="H54" s="23"/>
    </row>
    <row r="55" spans="1:8" s="20" customFormat="1" ht="28.5" customHeight="1">
      <c r="A55" s="47" t="s">
        <v>22</v>
      </c>
      <c r="B55" s="48" t="s">
        <v>220</v>
      </c>
      <c r="C55" s="47" t="s">
        <v>23</v>
      </c>
      <c r="D55" s="51">
        <v>143.6</v>
      </c>
      <c r="E55" s="50"/>
      <c r="F55" s="27">
        <f t="shared" si="0"/>
        <v>0</v>
      </c>
      <c r="H55" s="23"/>
    </row>
    <row r="56" spans="1:8" s="20" customFormat="1" ht="28.5" customHeight="1">
      <c r="A56" s="47" t="s">
        <v>221</v>
      </c>
      <c r="B56" s="48" t="s">
        <v>222</v>
      </c>
      <c r="C56" s="47" t="s">
        <v>21</v>
      </c>
      <c r="D56" s="51"/>
      <c r="E56" s="50"/>
      <c r="F56" s="27"/>
      <c r="H56" s="23"/>
    </row>
    <row r="57" spans="1:8" s="20" customFormat="1" ht="28.5" customHeight="1">
      <c r="A57" s="47" t="s">
        <v>223</v>
      </c>
      <c r="B57" s="48" t="s">
        <v>224</v>
      </c>
      <c r="C57" s="47" t="s">
        <v>21</v>
      </c>
      <c r="D57" s="51"/>
      <c r="E57" s="50"/>
      <c r="F57" s="27"/>
      <c r="H57" s="23"/>
    </row>
    <row r="58" spans="1:8" s="20" customFormat="1" ht="28.5" customHeight="1">
      <c r="A58" s="47" t="s">
        <v>22</v>
      </c>
      <c r="B58" s="48" t="s">
        <v>243</v>
      </c>
      <c r="C58" s="47" t="s">
        <v>89</v>
      </c>
      <c r="D58" s="58">
        <v>10</v>
      </c>
      <c r="E58" s="50"/>
      <c r="F58" s="27">
        <f t="shared" si="0"/>
        <v>0</v>
      </c>
      <c r="H58" s="23"/>
    </row>
    <row r="59" spans="1:8" s="20" customFormat="1" ht="28.5" customHeight="1">
      <c r="A59" s="47" t="s">
        <v>225</v>
      </c>
      <c r="B59" s="48" t="s">
        <v>226</v>
      </c>
      <c r="C59" s="47" t="s">
        <v>21</v>
      </c>
      <c r="D59" s="49"/>
      <c r="E59" s="50"/>
      <c r="F59" s="27"/>
      <c r="H59" s="23"/>
    </row>
    <row r="60" spans="1:8" s="20" customFormat="1" ht="28.5" customHeight="1">
      <c r="A60" s="47" t="s">
        <v>227</v>
      </c>
      <c r="B60" s="48" t="s">
        <v>228</v>
      </c>
      <c r="C60" s="47" t="s">
        <v>21</v>
      </c>
      <c r="D60" s="49"/>
      <c r="E60" s="50"/>
      <c r="F60" s="27"/>
      <c r="H60" s="23"/>
    </row>
    <row r="61" spans="1:8" s="20" customFormat="1" ht="28.5" customHeight="1">
      <c r="A61" s="47" t="s">
        <v>22</v>
      </c>
      <c r="B61" s="48" t="s">
        <v>229</v>
      </c>
      <c r="C61" s="47" t="s">
        <v>31</v>
      </c>
      <c r="D61" s="51">
        <v>18</v>
      </c>
      <c r="E61" s="50"/>
      <c r="F61" s="27">
        <f t="shared" si="0"/>
        <v>0</v>
      </c>
      <c r="H61" s="23"/>
    </row>
    <row r="62" spans="1:6" ht="28.5" customHeight="1">
      <c r="A62" s="77" t="s">
        <v>44</v>
      </c>
      <c r="B62" s="77"/>
      <c r="C62" s="77"/>
      <c r="D62" s="65">
        <f>ROUND(SUM(F5:F61),0)</f>
        <v>0</v>
      </c>
      <c r="E62" s="65"/>
      <c r="F62" s="28" t="s">
        <v>19</v>
      </c>
    </row>
  </sheetData>
  <sheetProtection password="85B9" sheet="1"/>
  <protectedRanges>
    <protectedRange sqref="E7 E9:E10 E12:E13 E15 E18 E20:E22 E24 E26:E29 E31 E34 E36 E39:E42 E44:E46 E49:E51 E53 E55 E58 E61" name="区域1"/>
  </protectedRanges>
  <mergeCells count="6">
    <mergeCell ref="A1:F1"/>
    <mergeCell ref="B2:D2"/>
    <mergeCell ref="E2:F2"/>
    <mergeCell ref="A3:F3"/>
    <mergeCell ref="A62:C62"/>
    <mergeCell ref="D62:E62"/>
  </mergeCells>
  <printOptions horizontalCentered="1"/>
  <pageMargins left="0.7480314960629921" right="0.7480314960629921" top="0.5905511811023623" bottom="0.8661417322834646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9" sqref="H9"/>
    </sheetView>
  </sheetViews>
  <sheetFormatPr defaultColWidth="9.00390625" defaultRowHeight="14.25"/>
  <cols>
    <col min="1" max="1" width="9.125" style="7" customWidth="1"/>
    <col min="2" max="2" width="28.00390625" style="20" customWidth="1"/>
    <col min="3" max="3" width="8.625" style="20" customWidth="1"/>
    <col min="4" max="4" width="11.625" style="15" customWidth="1"/>
    <col min="5" max="6" width="11.625" style="6" customWidth="1"/>
    <col min="7" max="7" width="9.00390625" style="20" customWidth="1"/>
    <col min="8" max="8" width="14.625" style="20" customWidth="1"/>
    <col min="9" max="9" width="13.875" style="20" bestFit="1" customWidth="1"/>
    <col min="10" max="16384" width="9.00390625" style="20" customWidth="1"/>
  </cols>
  <sheetData>
    <row r="1" spans="1:6" ht="33" customHeight="1">
      <c r="A1" s="73" t="s">
        <v>0</v>
      </c>
      <c r="B1" s="73"/>
      <c r="C1" s="73"/>
      <c r="D1" s="66"/>
      <c r="E1" s="73"/>
      <c r="F1" s="73"/>
    </row>
    <row r="2" spans="1:6" ht="33" customHeight="1">
      <c r="A2" s="7" t="s">
        <v>1</v>
      </c>
      <c r="B2" s="74" t="str">
        <f>'第100章'!B2</f>
        <v>2019年房山区下圣路上中院2号桥大修工程</v>
      </c>
      <c r="C2" s="74"/>
      <c r="D2" s="68"/>
      <c r="E2" s="75" t="s">
        <v>20</v>
      </c>
      <c r="F2" s="75"/>
    </row>
    <row r="3" spans="1:6" ht="30" customHeight="1">
      <c r="A3" s="78" t="s">
        <v>103</v>
      </c>
      <c r="B3" s="78"/>
      <c r="C3" s="78"/>
      <c r="D3" s="79"/>
      <c r="E3" s="78"/>
      <c r="F3" s="78"/>
    </row>
    <row r="4" spans="1:6" ht="30" customHeight="1">
      <c r="A4" s="8" t="s">
        <v>4</v>
      </c>
      <c r="B4" s="9" t="s">
        <v>5</v>
      </c>
      <c r="C4" s="9" t="s">
        <v>6</v>
      </c>
      <c r="D4" s="12" t="s">
        <v>7</v>
      </c>
      <c r="E4" s="10" t="s">
        <v>8</v>
      </c>
      <c r="F4" s="10" t="s">
        <v>9</v>
      </c>
    </row>
    <row r="5" spans="1:8" ht="30" customHeight="1">
      <c r="A5" s="35" t="s">
        <v>140</v>
      </c>
      <c r="B5" s="36" t="s">
        <v>141</v>
      </c>
      <c r="C5" s="35" t="s">
        <v>21</v>
      </c>
      <c r="D5" s="39"/>
      <c r="E5" s="45"/>
      <c r="F5" s="27"/>
      <c r="H5" s="23"/>
    </row>
    <row r="6" spans="1:8" ht="30" customHeight="1">
      <c r="A6" s="35" t="s">
        <v>142</v>
      </c>
      <c r="B6" s="36" t="s">
        <v>143</v>
      </c>
      <c r="C6" s="35" t="s">
        <v>21</v>
      </c>
      <c r="D6" s="39"/>
      <c r="E6" s="45"/>
      <c r="F6" s="27"/>
      <c r="H6" s="23"/>
    </row>
    <row r="7" spans="1:8" ht="30" customHeight="1">
      <c r="A7" s="35" t="s">
        <v>22</v>
      </c>
      <c r="B7" s="36" t="s">
        <v>144</v>
      </c>
      <c r="C7" s="35" t="s">
        <v>31</v>
      </c>
      <c r="D7" s="40">
        <v>230</v>
      </c>
      <c r="E7" s="45"/>
      <c r="F7" s="27">
        <f aca="true" t="shared" si="0" ref="F7:F13">ROUND(D7*E7,0)</f>
        <v>0</v>
      </c>
      <c r="H7" s="23"/>
    </row>
    <row r="8" spans="1:8" ht="30" customHeight="1">
      <c r="A8" s="35" t="s">
        <v>145</v>
      </c>
      <c r="B8" s="36" t="s">
        <v>146</v>
      </c>
      <c r="C8" s="35" t="s">
        <v>21</v>
      </c>
      <c r="D8" s="40"/>
      <c r="E8" s="45"/>
      <c r="F8" s="27"/>
      <c r="H8" s="23"/>
    </row>
    <row r="9" spans="1:8" ht="30" customHeight="1">
      <c r="A9" s="35" t="s">
        <v>147</v>
      </c>
      <c r="B9" s="36" t="s">
        <v>148</v>
      </c>
      <c r="C9" s="35" t="s">
        <v>21</v>
      </c>
      <c r="D9" s="40"/>
      <c r="E9" s="45"/>
      <c r="F9" s="27"/>
      <c r="H9" s="23"/>
    </row>
    <row r="10" spans="1:8" ht="30" customHeight="1">
      <c r="A10" s="35" t="s">
        <v>22</v>
      </c>
      <c r="B10" s="36" t="s">
        <v>149</v>
      </c>
      <c r="C10" s="35" t="s">
        <v>150</v>
      </c>
      <c r="D10" s="41">
        <v>1</v>
      </c>
      <c r="E10" s="45"/>
      <c r="F10" s="27">
        <f t="shared" si="0"/>
        <v>0</v>
      </c>
      <c r="H10" s="23"/>
    </row>
    <row r="11" spans="1:8" ht="30" customHeight="1">
      <c r="A11" s="35" t="s">
        <v>151</v>
      </c>
      <c r="B11" s="36" t="s">
        <v>152</v>
      </c>
      <c r="C11" s="35" t="s">
        <v>21</v>
      </c>
      <c r="D11" s="40"/>
      <c r="E11" s="45"/>
      <c r="F11" s="27"/>
      <c r="H11" s="23"/>
    </row>
    <row r="12" spans="1:8" ht="30" customHeight="1">
      <c r="A12" s="35" t="s">
        <v>153</v>
      </c>
      <c r="B12" s="36" t="s">
        <v>154</v>
      </c>
      <c r="C12" s="35" t="s">
        <v>21</v>
      </c>
      <c r="D12" s="40"/>
      <c r="E12" s="45"/>
      <c r="F12" s="27"/>
      <c r="H12" s="23"/>
    </row>
    <row r="13" spans="1:8" ht="30" customHeight="1">
      <c r="A13" s="35" t="s">
        <v>22</v>
      </c>
      <c r="B13" s="36" t="s">
        <v>155</v>
      </c>
      <c r="C13" s="35" t="s">
        <v>23</v>
      </c>
      <c r="D13" s="40">
        <v>67.5</v>
      </c>
      <c r="E13" s="45"/>
      <c r="F13" s="27">
        <f t="shared" si="0"/>
        <v>0</v>
      </c>
      <c r="H13" s="23"/>
    </row>
    <row r="14" spans="1:6" ht="30" customHeight="1">
      <c r="A14" s="77" t="s">
        <v>101</v>
      </c>
      <c r="B14" s="77"/>
      <c r="C14" s="77"/>
      <c r="D14" s="65">
        <f>ROUND(SUM(F5:F13),0)</f>
        <v>0</v>
      </c>
      <c r="E14" s="65"/>
      <c r="F14" s="28" t="s">
        <v>19</v>
      </c>
    </row>
  </sheetData>
  <sheetProtection password="85B9" sheet="1"/>
  <protectedRanges>
    <protectedRange sqref="E7 E10 E13" name="区域1"/>
  </protectedRanges>
  <mergeCells count="6">
    <mergeCell ref="A1:F1"/>
    <mergeCell ref="B2:D2"/>
    <mergeCell ref="E2:F2"/>
    <mergeCell ref="A3:F3"/>
    <mergeCell ref="A14:C14"/>
    <mergeCell ref="D14:E14"/>
  </mergeCells>
  <printOptions horizontalCentered="1"/>
  <pageMargins left="0.7480314960629921" right="0.7480314960629921" top="0.5905511811023623" bottom="0.8661417322834646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3">
      <selection activeCell="I11" sqref="I11"/>
    </sheetView>
  </sheetViews>
  <sheetFormatPr defaultColWidth="9.00390625" defaultRowHeight="14.25"/>
  <cols>
    <col min="1" max="1" width="9.125" style="7" customWidth="1"/>
    <col min="2" max="2" width="28.00390625" style="20" customWidth="1"/>
    <col min="3" max="3" width="8.625" style="20" customWidth="1"/>
    <col min="4" max="4" width="11.625" style="15" customWidth="1"/>
    <col min="5" max="6" width="11.625" style="6" customWidth="1"/>
    <col min="7" max="7" width="9.00390625" style="20" customWidth="1"/>
    <col min="8" max="8" width="14.625" style="20" customWidth="1"/>
    <col min="9" max="9" width="13.875" style="20" bestFit="1" customWidth="1"/>
    <col min="10" max="16384" width="9.00390625" style="20" customWidth="1"/>
  </cols>
  <sheetData>
    <row r="1" spans="1:6" ht="33" customHeight="1">
      <c r="A1" s="73" t="s">
        <v>0</v>
      </c>
      <c r="B1" s="73"/>
      <c r="C1" s="73"/>
      <c r="D1" s="66"/>
      <c r="E1" s="73"/>
      <c r="F1" s="73"/>
    </row>
    <row r="2" spans="1:6" ht="33" customHeight="1">
      <c r="A2" s="7" t="s">
        <v>1</v>
      </c>
      <c r="B2" s="74" t="str">
        <f>'第100章'!B2</f>
        <v>2019年房山区下圣路上中院2号桥大修工程</v>
      </c>
      <c r="C2" s="74"/>
      <c r="D2" s="68"/>
      <c r="E2" s="75" t="s">
        <v>20</v>
      </c>
      <c r="F2" s="75"/>
    </row>
    <row r="3" spans="1:6" ht="30" customHeight="1">
      <c r="A3" s="78" t="s">
        <v>104</v>
      </c>
      <c r="B3" s="78"/>
      <c r="C3" s="78"/>
      <c r="D3" s="79"/>
      <c r="E3" s="78"/>
      <c r="F3" s="78"/>
    </row>
    <row r="4" spans="1:6" ht="30" customHeight="1">
      <c r="A4" s="8" t="s">
        <v>4</v>
      </c>
      <c r="B4" s="9" t="s">
        <v>5</v>
      </c>
      <c r="C4" s="9" t="s">
        <v>6</v>
      </c>
      <c r="D4" s="12" t="s">
        <v>7</v>
      </c>
      <c r="E4" s="10" t="s">
        <v>8</v>
      </c>
      <c r="F4" s="10" t="s">
        <v>9</v>
      </c>
    </row>
    <row r="5" spans="1:8" ht="30" customHeight="1">
      <c r="A5" s="35" t="s">
        <v>140</v>
      </c>
      <c r="B5" s="36" t="s">
        <v>141</v>
      </c>
      <c r="C5" s="35" t="s">
        <v>21</v>
      </c>
      <c r="D5" s="39"/>
      <c r="E5" s="45"/>
      <c r="F5" s="27"/>
      <c r="H5" s="23"/>
    </row>
    <row r="6" spans="1:8" ht="30" customHeight="1">
      <c r="A6" s="35" t="s">
        <v>142</v>
      </c>
      <c r="B6" s="36" t="s">
        <v>143</v>
      </c>
      <c r="C6" s="35" t="s">
        <v>21</v>
      </c>
      <c r="D6" s="39"/>
      <c r="E6" s="45"/>
      <c r="F6" s="27"/>
      <c r="H6" s="23"/>
    </row>
    <row r="7" spans="1:8" ht="30" customHeight="1">
      <c r="A7" s="35" t="s">
        <v>22</v>
      </c>
      <c r="B7" s="36" t="s">
        <v>144</v>
      </c>
      <c r="C7" s="35" t="s">
        <v>31</v>
      </c>
      <c r="D7" s="40">
        <v>70</v>
      </c>
      <c r="E7" s="45"/>
      <c r="F7" s="27">
        <f aca="true" t="shared" si="0" ref="F7:F16">ROUND(D7*E7,0)</f>
        <v>0</v>
      </c>
      <c r="H7" s="23"/>
    </row>
    <row r="8" spans="1:8" ht="30" customHeight="1">
      <c r="A8" s="35" t="s">
        <v>145</v>
      </c>
      <c r="B8" s="36" t="s">
        <v>146</v>
      </c>
      <c r="C8" s="35" t="s">
        <v>21</v>
      </c>
      <c r="D8" s="40"/>
      <c r="E8" s="45"/>
      <c r="F8" s="27"/>
      <c r="H8" s="23"/>
    </row>
    <row r="9" spans="1:8" ht="30" customHeight="1">
      <c r="A9" s="35" t="s">
        <v>147</v>
      </c>
      <c r="B9" s="36" t="s">
        <v>148</v>
      </c>
      <c r="C9" s="35" t="s">
        <v>21</v>
      </c>
      <c r="D9" s="40"/>
      <c r="E9" s="45"/>
      <c r="F9" s="27"/>
      <c r="H9" s="23"/>
    </row>
    <row r="10" spans="1:8" ht="30" customHeight="1">
      <c r="A10" s="35" t="s">
        <v>22</v>
      </c>
      <c r="B10" s="36" t="s">
        <v>230</v>
      </c>
      <c r="C10" s="35" t="s">
        <v>150</v>
      </c>
      <c r="D10" s="46">
        <v>2</v>
      </c>
      <c r="E10" s="45"/>
      <c r="F10" s="27">
        <f t="shared" si="0"/>
        <v>0</v>
      </c>
      <c r="H10" s="23"/>
    </row>
    <row r="11" spans="1:8" ht="30" customHeight="1">
      <c r="A11" s="35" t="s">
        <v>231</v>
      </c>
      <c r="B11" s="36" t="s">
        <v>232</v>
      </c>
      <c r="C11" s="35" t="s">
        <v>21</v>
      </c>
      <c r="D11" s="46"/>
      <c r="E11" s="45"/>
      <c r="F11" s="27"/>
      <c r="H11" s="23"/>
    </row>
    <row r="12" spans="1:8" ht="30" customHeight="1">
      <c r="A12" s="35" t="s">
        <v>22</v>
      </c>
      <c r="B12" s="36" t="s">
        <v>233</v>
      </c>
      <c r="C12" s="35" t="s">
        <v>150</v>
      </c>
      <c r="D12" s="46">
        <v>2</v>
      </c>
      <c r="E12" s="45"/>
      <c r="F12" s="27">
        <f t="shared" si="0"/>
        <v>0</v>
      </c>
      <c r="H12" s="23"/>
    </row>
    <row r="13" spans="1:8" ht="30" customHeight="1">
      <c r="A13" s="35" t="s">
        <v>24</v>
      </c>
      <c r="B13" s="36" t="s">
        <v>244</v>
      </c>
      <c r="C13" s="35" t="s">
        <v>150</v>
      </c>
      <c r="D13" s="46">
        <v>1</v>
      </c>
      <c r="E13" s="45"/>
      <c r="F13" s="27">
        <f t="shared" si="0"/>
        <v>0</v>
      </c>
      <c r="H13" s="23"/>
    </row>
    <row r="14" spans="1:8" ht="30" customHeight="1">
      <c r="A14" s="35" t="s">
        <v>151</v>
      </c>
      <c r="B14" s="36" t="s">
        <v>152</v>
      </c>
      <c r="C14" s="35" t="s">
        <v>21</v>
      </c>
      <c r="D14" s="40"/>
      <c r="E14" s="45"/>
      <c r="F14" s="27"/>
      <c r="H14" s="23"/>
    </row>
    <row r="15" spans="1:8" ht="30" customHeight="1">
      <c r="A15" s="35" t="s">
        <v>153</v>
      </c>
      <c r="B15" s="36" t="s">
        <v>154</v>
      </c>
      <c r="C15" s="35" t="s">
        <v>21</v>
      </c>
      <c r="D15" s="40"/>
      <c r="E15" s="45"/>
      <c r="F15" s="27"/>
      <c r="H15" s="23"/>
    </row>
    <row r="16" spans="1:8" ht="30" customHeight="1">
      <c r="A16" s="35" t="s">
        <v>22</v>
      </c>
      <c r="B16" s="36" t="s">
        <v>155</v>
      </c>
      <c r="C16" s="35" t="s">
        <v>23</v>
      </c>
      <c r="D16" s="40">
        <v>62.1</v>
      </c>
      <c r="E16" s="45"/>
      <c r="F16" s="27">
        <f t="shared" si="0"/>
        <v>0</v>
      </c>
      <c r="H16" s="23"/>
    </row>
    <row r="17" spans="1:6" ht="30" customHeight="1">
      <c r="A17" s="77" t="s">
        <v>101</v>
      </c>
      <c r="B17" s="77"/>
      <c r="C17" s="77"/>
      <c r="D17" s="65">
        <f>ROUND(SUM(F5:F16),0)</f>
        <v>0</v>
      </c>
      <c r="E17" s="65"/>
      <c r="F17" s="28" t="s">
        <v>19</v>
      </c>
    </row>
  </sheetData>
  <sheetProtection password="85B9" sheet="1"/>
  <protectedRanges>
    <protectedRange sqref="E7 E10 E12:E13 E16" name="区域1"/>
  </protectedRanges>
  <mergeCells count="6">
    <mergeCell ref="A1:F1"/>
    <mergeCell ref="B2:D2"/>
    <mergeCell ref="E2:F2"/>
    <mergeCell ref="A3:F3"/>
    <mergeCell ref="A17:C17"/>
    <mergeCell ref="D17:E17"/>
  </mergeCells>
  <printOptions horizontalCentered="1"/>
  <pageMargins left="0.7480314960629921" right="0.7480314960629921" top="0.5905511811023623" bottom="0.8661417322834646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zwc</cp:lastModifiedBy>
  <cp:lastPrinted>2019-07-01T02:55:44Z</cp:lastPrinted>
  <dcterms:created xsi:type="dcterms:W3CDTF">2008-04-07T07:00:19Z</dcterms:created>
  <dcterms:modified xsi:type="dcterms:W3CDTF">2019-07-01T03:10:05Z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2052-10.1.0.6135</vt:lpwstr>
  </property>
</Properties>
</file>