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2120" windowHeight="8970" tabRatio="719" activeTab="0"/>
  </bookViews>
  <sheets>
    <sheet name="第100章（永元街）" sheetId="1" r:id="rId1"/>
    <sheet name="第200章（永元街）" sheetId="2" r:id="rId2"/>
    <sheet name="第300章（永元街）" sheetId="3" r:id="rId3"/>
    <sheet name="第600章（永元街）" sheetId="4" r:id="rId4"/>
    <sheet name="第100章（滨河北路延长线）" sheetId="5" r:id="rId5"/>
    <sheet name="第200章（滨河北路延长线）" sheetId="6" r:id="rId6"/>
    <sheet name="第300章（滨河北路延长线）" sheetId="7" r:id="rId7"/>
    <sheet name="第400章（滨河北路延长线）" sheetId="8" r:id="rId8"/>
    <sheet name="第600章（滨河北路延长线）" sheetId="9" r:id="rId9"/>
    <sheet name="汇总表" sheetId="10" r:id="rId10"/>
  </sheets>
  <definedNames>
    <definedName name="_xlnm.Print_Area" localSheetId="8">'第600章（滨河北路延长线）'!$A$1:$F$14</definedName>
    <definedName name="_xlnm.Print_Area" localSheetId="3">'第600章（永元街）'!$A$1:$F$25</definedName>
    <definedName name="_xlnm.Print_Titles" localSheetId="5">'第200章（滨河北路延长线）'!$1:$4</definedName>
    <definedName name="_xlnm.Print_Titles" localSheetId="1">'第200章（永元街）'!$1:$4</definedName>
    <definedName name="_xlnm.Print_Titles" localSheetId="6">'第300章（滨河北路延长线）'!$1:$4</definedName>
    <definedName name="_xlnm.Print_Titles" localSheetId="2">'第300章（永元街）'!$1:$4</definedName>
    <definedName name="_xlnm.Print_Titles" localSheetId="7">'第400章（滨河北路延长线）'!$1:$4</definedName>
    <definedName name="_xlnm.Print_Titles" localSheetId="8">'第600章（滨河北路延长线）'!$1:$4</definedName>
    <definedName name="_xlnm.Print_Titles" localSheetId="3">'第600章（永元街）'!$1:$4</definedName>
  </definedNames>
  <calcPr fullCalcOnLoad="1"/>
</workbook>
</file>

<file path=xl/sharedStrings.xml><?xml version="1.0" encoding="utf-8"?>
<sst xmlns="http://schemas.openxmlformats.org/spreadsheetml/2006/main" count="620" uniqueCount="241">
  <si>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</si>
  <si>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</si>
  <si>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</si>
  <si>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</si>
  <si>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</si>
  <si>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</si>
  <si>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</si>
  <si>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</si>
  <si>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</si>
  <si>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</si>
  <si>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</si>
  <si>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</si>
  <si>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</si>
  <si>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</si>
  <si>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</si>
  <si>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</si>
  <si>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</si>
  <si>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</si>
  <si>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</si>
  <si>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</si>
  <si>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</si>
  <si>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</si>
  <si>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</si>
  <si>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</si>
  <si>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</si>
  <si>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</si>
  <si>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</si>
  <si>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</si>
  <si>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</si>
  <si>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</si>
  <si>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</si>
  <si>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m</t>
  </si>
  <si>
    <t>第100章至第700章清单合计</t>
  </si>
  <si>
    <t>已包含在清单合计中材料、工程设备、专业工程暂估价合计</t>
  </si>
  <si>
    <t>清单  第100章 合计   人民币</t>
  </si>
  <si>
    <t>竣工文件</t>
  </si>
  <si>
    <t>103-1</t>
  </si>
  <si>
    <t/>
  </si>
  <si>
    <t>-a</t>
  </si>
  <si>
    <t>清单  第200章 合计   人民币</t>
  </si>
  <si>
    <t>清单  第300章 合计   人民币</t>
  </si>
  <si>
    <t>309-2</t>
  </si>
  <si>
    <t>中粒式沥青混凝土</t>
  </si>
  <si>
    <t>投标价（8+12=13）</t>
  </si>
  <si>
    <t>清单合计减去材料、工程设备、专业工程暂估价、安全生产费合计(8-9-10=11)（评标价）</t>
  </si>
  <si>
    <t>工程管理</t>
  </si>
  <si>
    <t>临时工程与设施</t>
  </si>
  <si>
    <t>场地清理</t>
  </si>
  <si>
    <t>305-5</t>
  </si>
  <si>
    <t>透层和黏层</t>
  </si>
  <si>
    <t>308-1</t>
  </si>
  <si>
    <t>透层</t>
  </si>
  <si>
    <t>热拌沥青混合料面层</t>
  </si>
  <si>
    <t>路肩培土、中央分隔带回填土、土路肩加固及路缘石</t>
  </si>
  <si>
    <t>313-5</t>
  </si>
  <si>
    <t>混凝土预制块路缘石</t>
  </si>
  <si>
    <t>308-2</t>
  </si>
  <si>
    <t>黏层</t>
  </si>
  <si>
    <t>挖方路基</t>
  </si>
  <si>
    <t>203-1</t>
  </si>
  <si>
    <t>路基挖方</t>
  </si>
  <si>
    <t>m3</t>
  </si>
  <si>
    <t>石灰粉煤灰稳定土底基层、基层</t>
  </si>
  <si>
    <t>工程量清单</t>
  </si>
  <si>
    <t>工程名称：</t>
  </si>
  <si>
    <t xml:space="preserve">  货币单位：人民币元</t>
  </si>
  <si>
    <t>子目号</t>
  </si>
  <si>
    <t>子目名称</t>
  </si>
  <si>
    <t>单位</t>
  </si>
  <si>
    <t>数量</t>
  </si>
  <si>
    <t>单价</t>
  </si>
  <si>
    <t>合价</t>
  </si>
  <si>
    <t>道路交通标志</t>
  </si>
  <si>
    <t>清单  第600章 合计   人民币</t>
  </si>
  <si>
    <t>元</t>
  </si>
  <si>
    <r>
      <t>清单  第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00章 合计   人民币</t>
    </r>
  </si>
  <si>
    <t>临时道路修建、养护与拆除（包括原道路的养护费、设施保护、交通导改及相关部门等配合协调费 ）</t>
  </si>
  <si>
    <t>挖土方</t>
  </si>
  <si>
    <t>填方路基</t>
  </si>
  <si>
    <t>204-1</t>
  </si>
  <si>
    <t>路基填筑（包括填前压实）</t>
  </si>
  <si>
    <t>圆管涵及倒虹吸管涵</t>
  </si>
  <si>
    <t>套</t>
  </si>
  <si>
    <t>-c-2</t>
  </si>
  <si>
    <r>
      <t>2019年延庆区乡村公路建养工程（第四合同段</t>
    </r>
    <r>
      <rPr>
        <sz val="12"/>
        <rFont val="宋体"/>
        <family val="0"/>
      </rPr>
      <t>）-滨河北路延长线</t>
    </r>
  </si>
  <si>
    <t>清单    第100章   总则</t>
  </si>
  <si>
    <t>清单    第200章  路基</t>
  </si>
  <si>
    <t>清单    第300章  路面</t>
  </si>
  <si>
    <r>
      <t>清单    第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00章  桥梁、涵洞</t>
    </r>
  </si>
  <si>
    <t>清单    第600章  安全设施及预埋管线</t>
  </si>
  <si>
    <t>已包含在清单合计中的安全生产费（投标控制价上限的1.5%）</t>
  </si>
  <si>
    <t>按上项（11）金额的3%作为不可预见因素的暂定金额</t>
  </si>
  <si>
    <r>
      <t>2019年延庆区乡村公路建养工程（第四合同段</t>
    </r>
    <r>
      <rPr>
        <sz val="12"/>
        <rFont val="宋体"/>
        <family val="0"/>
      </rPr>
      <t>）-永元街</t>
    </r>
  </si>
  <si>
    <t>货币单位：人民币元</t>
  </si>
  <si>
    <t>合计</t>
  </si>
  <si>
    <t>滨河北路延长线</t>
  </si>
  <si>
    <t>永元街</t>
  </si>
  <si>
    <r>
      <t>工程名称：2019年延庆区乡村公路建养工程（第四</t>
    </r>
    <r>
      <rPr>
        <sz val="11.5"/>
        <rFont val="宋体"/>
        <family val="0"/>
      </rPr>
      <t>合同段）</t>
    </r>
  </si>
  <si>
    <t>202</t>
  </si>
  <si>
    <t>202-2</t>
  </si>
  <si>
    <t>挖除旧路面</t>
  </si>
  <si>
    <t>-b</t>
  </si>
  <si>
    <t>-c</t>
  </si>
  <si>
    <t>202-3</t>
  </si>
  <si>
    <t>拆除结构物</t>
  </si>
  <si>
    <t>项</t>
  </si>
  <si>
    <t>202-5</t>
  </si>
  <si>
    <t>铣刨旧路面</t>
  </si>
  <si>
    <t>铣刨旧路面层 4cm</t>
  </si>
  <si>
    <t>铣刨旧路面层 5cm</t>
  </si>
  <si>
    <t>铣刨旧路面层 10cm</t>
  </si>
  <si>
    <t>-d</t>
  </si>
  <si>
    <t>铣刨旧路基层 16cm</t>
  </si>
  <si>
    <t>-e</t>
  </si>
  <si>
    <t>铣刨旧路基层 54cm</t>
  </si>
  <si>
    <t>203</t>
  </si>
  <si>
    <t>204</t>
  </si>
  <si>
    <t>填土方</t>
  </si>
  <si>
    <t>205</t>
  </si>
  <si>
    <t>特殊地区路基处理</t>
  </si>
  <si>
    <t>205-1</t>
  </si>
  <si>
    <t>软土路基处理</t>
  </si>
  <si>
    <t>垫层</t>
  </si>
  <si>
    <t>-c-1</t>
  </si>
  <si>
    <t>天然砂砾 50cm</t>
  </si>
  <si>
    <t>土工合成材料</t>
  </si>
  <si>
    <t>-d-3</t>
  </si>
  <si>
    <t>土工格栅</t>
  </si>
  <si>
    <t>208</t>
  </si>
  <si>
    <t>护坡、护面墙</t>
  </si>
  <si>
    <t>208-9</t>
  </si>
  <si>
    <t>边坡培土</t>
  </si>
  <si>
    <t>305</t>
  </si>
  <si>
    <t>石灰粉煤灰稳定碎石基层及底基层</t>
  </si>
  <si>
    <t>二灰稳定碎石基层  16cm</t>
  </si>
  <si>
    <t>二灰稳定碎石基层  18cm</t>
  </si>
  <si>
    <t>二灰稳定碎石底基层  16cm</t>
  </si>
  <si>
    <t>二灰稳定碎石底基层  18cm</t>
  </si>
  <si>
    <t>307</t>
  </si>
  <si>
    <t>沥青稳定碎石基层（ATB）</t>
  </si>
  <si>
    <t>307-1</t>
  </si>
  <si>
    <t>ATB-25 7cm</t>
  </si>
  <si>
    <t>308</t>
  </si>
  <si>
    <t>309</t>
  </si>
  <si>
    <t>309-1</t>
  </si>
  <si>
    <t>细粒式沥青混凝土</t>
  </si>
  <si>
    <t>AC-13C 4cm</t>
  </si>
  <si>
    <t>310</t>
  </si>
  <si>
    <t>沥青表面处置与封层</t>
  </si>
  <si>
    <t>310-2</t>
  </si>
  <si>
    <t>封层</t>
  </si>
  <si>
    <t>改性乳化沥青下封层</t>
  </si>
  <si>
    <t>313</t>
  </si>
  <si>
    <t>新建乙3型C40混凝土平缘石（10*20*49.5cm）</t>
  </si>
  <si>
    <t>313-6</t>
  </si>
  <si>
    <t>步道砖</t>
  </si>
  <si>
    <t>防滑透水步道砖（10*20*6cm）</t>
  </si>
  <si>
    <t>314</t>
  </si>
  <si>
    <t>路面及中央分隔带排水</t>
  </si>
  <si>
    <t>314-8</t>
  </si>
  <si>
    <t>检查井加固</t>
  </si>
  <si>
    <t>座</t>
  </si>
  <si>
    <t>604</t>
  </si>
  <si>
    <t>604-1</t>
  </si>
  <si>
    <t>单柱式交通标志</t>
  </si>
  <si>
    <t>禁止向左转标志 （圆形，外径600mm）</t>
  </si>
  <si>
    <t>禁止掉头标志 （圆形，外径600mm）</t>
  </si>
  <si>
    <t>禁止向右转标志 （圆形，外径600mm）</t>
  </si>
  <si>
    <t>604-5</t>
  </si>
  <si>
    <t>单悬臂式交通标志</t>
  </si>
  <si>
    <t>单悬臂式 2m*4m</t>
  </si>
  <si>
    <t>605</t>
  </si>
  <si>
    <t>道路交通标线</t>
  </si>
  <si>
    <t>605-1</t>
  </si>
  <si>
    <t>热熔型涂料路面标线</t>
  </si>
  <si>
    <t>热熔标线</t>
  </si>
  <si>
    <t>609</t>
  </si>
  <si>
    <t>交通信号灯</t>
  </si>
  <si>
    <t>609-1</t>
  </si>
  <si>
    <t>十字路口信号灯（起点与兴阳线相交路口）</t>
  </si>
  <si>
    <t>处</t>
  </si>
  <si>
    <t>十字路口信号灯（与昌赤路相交路口）</t>
  </si>
  <si>
    <t>丁字路口信号灯（终点与兴阳线相交路口）</t>
  </si>
  <si>
    <t>挖除旧路土基 45cm</t>
  </si>
  <si>
    <t>挖除旧路土基 58cm</t>
  </si>
  <si>
    <t>挖除旧路土基 73cm</t>
  </si>
  <si>
    <t>202-6</t>
  </si>
  <si>
    <t>回收沥青混合料旧料</t>
  </si>
  <si>
    <t>使用8年以下</t>
  </si>
  <si>
    <t>t</t>
  </si>
  <si>
    <t>乳化沥青透层</t>
  </si>
  <si>
    <t>改性乳化沥青粘层</t>
  </si>
  <si>
    <t>AC-16C 5cm</t>
  </si>
  <si>
    <t>AC-20C 6cm</t>
  </si>
  <si>
    <t>新建乙1型C40混凝土平缘石（12*30*49.5cm）</t>
  </si>
  <si>
    <t>减让标志（含指示标志）（三角形，外径a=700mm；圆形，D=600mm）</t>
  </si>
  <si>
    <t>指路标志 （长方形，1200*600mm）</t>
  </si>
  <si>
    <t>-f</t>
  </si>
  <si>
    <t>路名牌 （1.25m*0.35m）</t>
  </si>
  <si>
    <t>604-8</t>
  </si>
  <si>
    <t>公里碑</t>
  </si>
  <si>
    <t>个</t>
  </si>
  <si>
    <t>604-10</t>
  </si>
  <si>
    <t>百米桩</t>
  </si>
  <si>
    <t>202-1</t>
  </si>
  <si>
    <t>清理与掘除</t>
  </si>
  <si>
    <t>清除表土</t>
  </si>
  <si>
    <t>铣刨旧路面层 3cm</t>
  </si>
  <si>
    <t>天然砂砾换填 30cm</t>
  </si>
  <si>
    <t>9%石灰土处理路基 15cm</t>
  </si>
  <si>
    <t>207</t>
  </si>
  <si>
    <t>坡面排水</t>
  </si>
  <si>
    <t>207-1</t>
  </si>
  <si>
    <t>边沟</t>
  </si>
  <si>
    <t>现浇C20砼浅蝶边沟</t>
  </si>
  <si>
    <t>207-2</t>
  </si>
  <si>
    <t>排水沟</t>
  </si>
  <si>
    <t>M7.5浆砌片石排水沟护砌</t>
  </si>
  <si>
    <t>207-11</t>
  </si>
  <si>
    <t>新建盖板沟</t>
  </si>
  <si>
    <t>乳化沥青透层（PC-2）</t>
  </si>
  <si>
    <t>改性乳化沥青粘层（0.6L/m2）</t>
  </si>
  <si>
    <t>AC-13C 3cm</t>
  </si>
  <si>
    <t>AC-20C  5cm</t>
  </si>
  <si>
    <t>新建乙1型C40混凝土立缘石（12*30*49.5cm）</t>
  </si>
  <si>
    <t>314-1</t>
  </si>
  <si>
    <t>排水管</t>
  </si>
  <si>
    <t>新建雨水主管线（DN600，C40混凝土）</t>
  </si>
  <si>
    <t>新建雨水支管（DN300，HDPE双壁波纹管</t>
  </si>
  <si>
    <t>新建雨水管线（DN400，C40混凝土）</t>
  </si>
  <si>
    <t>雨水口、检查井</t>
  </si>
  <si>
    <t>新建雨水口</t>
  </si>
  <si>
    <t>新建雨水检查井</t>
  </si>
  <si>
    <t>检查井井圈周边加固</t>
  </si>
  <si>
    <t>419</t>
  </si>
  <si>
    <t>419-1</t>
  </si>
  <si>
    <t>单孔钢筋混凝土圆管涵</t>
  </si>
  <si>
    <t>丁字路口信号灯</t>
  </si>
  <si>
    <t>宽变窄标志 （三角形，外径a=900mm）</t>
  </si>
  <si>
    <t>挖除旧路 40cm（土）</t>
  </si>
  <si>
    <t>新建DN600钢筋混凝土圆管涵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</si>
</sst>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  <numFmt numFmtId="195" formatCode="#0.000"/>
    <numFmt numFmtId="196" formatCode="#0.00"/>
    <numFmt numFmtId="197" formatCode="#0"/>
    <numFmt numFmtId="198" formatCode="0.00000"/>
    <numFmt numFmtId="199" formatCode="#0.0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u val="single"/>
      <sz val="12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.5"/>
      <name val="Calibri"/>
      <family val="0"/>
    </font>
    <font>
      <sz val="11"/>
      <color rgb="FF000000"/>
      <name val="宋体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u val="single"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42">
      <alignment vertical="center"/>
      <protection/>
    </xf>
    <xf numFmtId="0" fontId="0" fillId="0" borderId="0" xfId="42" applyFont="1">
      <alignment vertical="center"/>
      <protection/>
    </xf>
    <xf numFmtId="0" fontId="49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shrinkToFit="1"/>
    </xf>
    <xf numFmtId="177" fontId="52" fillId="0" borderId="10" xfId="0" applyNumberFormat="1" applyFont="1" applyBorder="1" applyAlignment="1" applyProtection="1">
      <alignment horizontal="center" vertical="center" shrinkToFit="1"/>
      <protection hidden="1"/>
    </xf>
    <xf numFmtId="0" fontId="52" fillId="0" borderId="0" xfId="0" applyFont="1" applyAlignment="1">
      <alignment vertical="center"/>
    </xf>
    <xf numFmtId="176" fontId="52" fillId="0" borderId="10" xfId="0" applyNumberFormat="1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0" fillId="0" borderId="0" xfId="43">
      <alignment vertical="center"/>
      <protection/>
    </xf>
    <xf numFmtId="49" fontId="0" fillId="0" borderId="0" xfId="43" applyNumberFormat="1">
      <alignment vertical="center"/>
      <protection/>
    </xf>
    <xf numFmtId="49" fontId="5" fillId="0" borderId="10" xfId="43" applyNumberFormat="1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 shrinkToFit="1"/>
      <protection/>
    </xf>
    <xf numFmtId="177" fontId="7" fillId="0" borderId="10" xfId="43" applyNumberFormat="1" applyFont="1" applyBorder="1" applyAlignment="1" applyProtection="1">
      <alignment horizontal="center" vertical="center" shrinkToFit="1"/>
      <protection hidden="1"/>
    </xf>
    <xf numFmtId="0" fontId="5" fillId="0" borderId="0" xfId="43" applyFont="1">
      <alignment vertical="center"/>
      <protection/>
    </xf>
    <xf numFmtId="0" fontId="0" fillId="0" borderId="0" xfId="43" applyAlignment="1">
      <alignment horizontal="center" vertical="center" shrinkToFit="1"/>
      <protection/>
    </xf>
    <xf numFmtId="0" fontId="0" fillId="0" borderId="0" xfId="43" applyAlignment="1">
      <alignment vertical="center" shrinkToFit="1"/>
      <protection/>
    </xf>
    <xf numFmtId="0" fontId="52" fillId="0" borderId="0" xfId="0" applyFont="1" applyAlignment="1">
      <alignment vertical="center"/>
    </xf>
    <xf numFmtId="0" fontId="49" fillId="0" borderId="0" xfId="0" applyFont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shrinkToFit="1"/>
    </xf>
    <xf numFmtId="0" fontId="5" fillId="0" borderId="10" xfId="43" applyFont="1" applyBorder="1" applyAlignment="1">
      <alignment horizontal="left" vertical="center" shrinkToFit="1"/>
      <protection/>
    </xf>
    <xf numFmtId="0" fontId="9" fillId="0" borderId="10" xfId="42" applyFont="1" applyBorder="1" applyAlignment="1">
      <alignment horizontal="center" vertical="center"/>
      <protection/>
    </xf>
    <xf numFmtId="0" fontId="7" fillId="0" borderId="10" xfId="42" applyFont="1" applyBorder="1" applyAlignment="1">
      <alignment horizontal="center" vertical="center"/>
      <protection/>
    </xf>
    <xf numFmtId="177" fontId="11" fillId="0" borderId="10" xfId="42" applyNumberFormat="1" applyFont="1" applyBorder="1" applyAlignment="1" applyProtection="1">
      <alignment horizontal="center" vertical="center" shrinkToFit="1"/>
      <protection hidden="1"/>
    </xf>
    <xf numFmtId="0" fontId="9" fillId="0" borderId="10" xfId="42" applyFont="1" applyBorder="1" applyAlignment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95" fontId="1" fillId="33" borderId="10" xfId="0" applyNumberFormat="1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83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95" fontId="1" fillId="33" borderId="10" xfId="0" applyNumberFormat="1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95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7" fontId="11" fillId="0" borderId="10" xfId="42" applyNumberFormat="1" applyFont="1" applyBorder="1" applyAlignment="1">
      <alignment horizontal="center" vertical="center" shrinkToFit="1"/>
      <protection/>
    </xf>
    <xf numFmtId="176" fontId="54" fillId="34" borderId="10" xfId="43" applyNumberFormat="1" applyFont="1" applyFill="1" applyBorder="1" applyAlignment="1">
      <alignment horizontal="center" vertical="center" shrinkToFit="1"/>
      <protection/>
    </xf>
    <xf numFmtId="0" fontId="55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left" vertical="center" shrinkToFit="1"/>
    </xf>
    <xf numFmtId="0" fontId="49" fillId="0" borderId="11" xfId="0" applyFont="1" applyBorder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177" fontId="57" fillId="0" borderId="10" xfId="0" applyNumberFormat="1" applyFont="1" applyBorder="1" applyAlignment="1" applyProtection="1">
      <alignment horizontal="center" vertical="center" shrinkToFit="1"/>
      <protection hidden="1"/>
    </xf>
    <xf numFmtId="0" fontId="49" fillId="0" borderId="11" xfId="0" applyFont="1" applyBorder="1" applyAlignment="1" applyProtection="1">
      <alignment horizontal="left" vertical="center" shrinkToFit="1"/>
      <protection hidden="1"/>
    </xf>
    <xf numFmtId="0" fontId="49" fillId="0" borderId="0" xfId="0" applyFont="1" applyAlignment="1">
      <alignment horizontal="right" vertical="center" shrinkToFit="1"/>
    </xf>
    <xf numFmtId="0" fontId="4" fillId="0" borderId="0" xfId="43" applyFont="1" applyAlignment="1">
      <alignment horizontal="center" vertical="center"/>
      <protection/>
    </xf>
    <xf numFmtId="0" fontId="0" fillId="0" borderId="0" xfId="43" applyAlignment="1" applyProtection="1">
      <alignment horizontal="left" vertical="center" shrinkToFit="1"/>
      <protection hidden="1"/>
    </xf>
    <xf numFmtId="0" fontId="0" fillId="0" borderId="11" xfId="43" applyBorder="1" applyAlignment="1">
      <alignment horizontal="right" vertical="center" shrinkToFit="1"/>
      <protection/>
    </xf>
    <xf numFmtId="0" fontId="6" fillId="0" borderId="10" xfId="43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right" vertical="center"/>
      <protection/>
    </xf>
    <xf numFmtId="177" fontId="8" fillId="0" borderId="10" xfId="43" applyNumberFormat="1" applyFont="1" applyBorder="1" applyAlignment="1" applyProtection="1">
      <alignment horizontal="center" vertical="center" shrinkToFit="1"/>
      <protection hidden="1"/>
    </xf>
    <xf numFmtId="0" fontId="53" fillId="0" borderId="11" xfId="0" applyFont="1" applyBorder="1" applyAlignment="1">
      <alignment horizontal="right" vertical="center"/>
    </xf>
    <xf numFmtId="0" fontId="4" fillId="0" borderId="0" xfId="42" applyFont="1" applyAlignment="1">
      <alignment horizontal="center" vertical="center"/>
      <protection/>
    </xf>
    <xf numFmtId="0" fontId="53" fillId="0" borderId="11" xfId="0" applyFont="1" applyBorder="1" applyAlignment="1">
      <alignment horizontal="left" vertical="center"/>
    </xf>
    <xf numFmtId="0" fontId="7" fillId="0" borderId="12" xfId="42" applyFont="1" applyBorder="1" applyAlignment="1">
      <alignment horizontal="center" vertical="center" wrapText="1"/>
      <protection/>
    </xf>
    <xf numFmtId="0" fontId="7" fillId="0" borderId="13" xfId="42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15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9.125" style="3" customWidth="1"/>
    <col min="2" max="2" width="28.625" style="3" customWidth="1"/>
    <col min="3" max="3" width="8.625" style="3" customWidth="1"/>
    <col min="4" max="4" width="11.125" style="3" customWidth="1"/>
    <col min="5" max="6" width="11.625" style="3" customWidth="1"/>
    <col min="7" max="16384" width="9.00390625" style="3" customWidth="1"/>
  </cols>
  <sheetData>
    <row r="1" spans="1:6" ht="34.5" customHeight="1">
      <c r="A1" s="55" t="s">
        <v>0</v>
      </c>
      <c r="B1" s="55"/>
      <c r="C1" s="55"/>
      <c r="D1" s="55"/>
      <c r="E1" s="55"/>
      <c r="F1" s="55"/>
    </row>
    <row r="2" spans="1:6" ht="34.5" customHeight="1">
      <c r="A2" s="3" t="s">
        <v>18</v>
      </c>
      <c r="B2" s="56" t="s">
        <v>92</v>
      </c>
      <c r="C2" s="56"/>
      <c r="D2" s="56"/>
      <c r="E2" s="57" t="s">
        <v>5</v>
      </c>
      <c r="F2" s="57"/>
    </row>
    <row r="3" spans="1:6" ht="34.5" customHeight="1">
      <c r="A3" s="58" t="s">
        <v>85</v>
      </c>
      <c r="B3" s="58"/>
      <c r="C3" s="58"/>
      <c r="D3" s="58"/>
      <c r="E3" s="58"/>
      <c r="F3" s="58"/>
    </row>
    <row r="4" spans="1:6" ht="34.5" customHeight="1">
      <c r="A4" s="6" t="s">
        <v>20</v>
      </c>
      <c r="B4" s="6" t="s">
        <v>21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6" s="29" customFormat="1" ht="33.75" customHeight="1">
      <c r="A5" s="31">
        <v>102</v>
      </c>
      <c r="B5" s="32" t="s">
        <v>45</v>
      </c>
      <c r="C5" s="31" t="s">
        <v>37</v>
      </c>
      <c r="D5" s="31" t="s">
        <v>37</v>
      </c>
      <c r="E5" s="15"/>
      <c r="F5" s="16"/>
    </row>
    <row r="6" spans="1:6" s="29" customFormat="1" ht="33.75" customHeight="1">
      <c r="A6" s="31" t="s">
        <v>22</v>
      </c>
      <c r="B6" s="32" t="s">
        <v>35</v>
      </c>
      <c r="C6" s="31" t="s">
        <v>23</v>
      </c>
      <c r="D6" s="31">
        <v>1</v>
      </c>
      <c r="E6" s="15"/>
      <c r="F6" s="16">
        <f>ROUND(D6*E6,0)</f>
        <v>0</v>
      </c>
    </row>
    <row r="7" spans="1:6" s="29" customFormat="1" ht="33.75" customHeight="1">
      <c r="A7" s="31" t="s">
        <v>27</v>
      </c>
      <c r="B7" s="32" t="s">
        <v>29</v>
      </c>
      <c r="C7" s="31" t="s">
        <v>23</v>
      </c>
      <c r="D7" s="31">
        <v>1</v>
      </c>
      <c r="E7" s="15"/>
      <c r="F7" s="16">
        <f>ROUND(D7*E7,0)</f>
        <v>0</v>
      </c>
    </row>
    <row r="8" spans="1:6" s="29" customFormat="1" ht="33.75" customHeight="1">
      <c r="A8" s="31" t="s">
        <v>30</v>
      </c>
      <c r="B8" s="32" t="s">
        <v>24</v>
      </c>
      <c r="C8" s="31" t="s">
        <v>23</v>
      </c>
      <c r="D8" s="31">
        <v>1</v>
      </c>
      <c r="E8" s="15"/>
      <c r="F8" s="16">
        <f>ROUND(D8*E8,0)</f>
        <v>0</v>
      </c>
    </row>
    <row r="9" spans="1:6" s="29" customFormat="1" ht="33.75" customHeight="1">
      <c r="A9" s="31">
        <v>103</v>
      </c>
      <c r="B9" s="32" t="s">
        <v>46</v>
      </c>
      <c r="C9" s="31" t="s">
        <v>37</v>
      </c>
      <c r="D9" s="31"/>
      <c r="E9" s="15"/>
      <c r="F9" s="16"/>
    </row>
    <row r="10" spans="1:6" s="29" customFormat="1" ht="52.5" customHeight="1">
      <c r="A10" s="31" t="s">
        <v>36</v>
      </c>
      <c r="B10" s="32" t="s">
        <v>76</v>
      </c>
      <c r="C10" s="31" t="s">
        <v>23</v>
      </c>
      <c r="D10" s="31">
        <v>1</v>
      </c>
      <c r="E10" s="15"/>
      <c r="F10" s="16">
        <f>ROUND(D10*E10,0)</f>
        <v>0</v>
      </c>
    </row>
    <row r="11" spans="1:6" s="29" customFormat="1" ht="33.75" customHeight="1">
      <c r="A11" s="31">
        <v>104</v>
      </c>
      <c r="B11" s="32" t="s">
        <v>26</v>
      </c>
      <c r="C11" s="31" t="s">
        <v>37</v>
      </c>
      <c r="D11" s="31"/>
      <c r="E11" s="15"/>
      <c r="F11" s="16"/>
    </row>
    <row r="12" spans="1:6" s="29" customFormat="1" ht="33.75" customHeight="1">
      <c r="A12" s="31" t="s">
        <v>25</v>
      </c>
      <c r="B12" s="32" t="s">
        <v>26</v>
      </c>
      <c r="C12" s="31" t="s">
        <v>23</v>
      </c>
      <c r="D12" s="31">
        <v>1</v>
      </c>
      <c r="E12" s="15"/>
      <c r="F12" s="16">
        <f>ROUND(D12*E12,0)</f>
        <v>0</v>
      </c>
    </row>
    <row r="13" spans="1:14" s="12" customFormat="1" ht="34.5" customHeight="1">
      <c r="A13" s="59" t="s">
        <v>34</v>
      </c>
      <c r="B13" s="59"/>
      <c r="C13" s="59"/>
      <c r="D13" s="60">
        <f>ROUND(SUM(F5:F12),0)</f>
        <v>0</v>
      </c>
      <c r="E13" s="60"/>
      <c r="F13" s="13" t="s">
        <v>19</v>
      </c>
      <c r="G13" s="14"/>
      <c r="H13" s="14"/>
      <c r="I13" s="14"/>
      <c r="J13" s="14"/>
      <c r="K13" s="14"/>
      <c r="L13" s="14"/>
      <c r="M13" s="14"/>
      <c r="N13" s="14"/>
    </row>
    <row r="14" ht="32.25" customHeight="1"/>
    <row r="15" ht="25.5" customHeight="1">
      <c r="A15" s="12"/>
    </row>
  </sheetData>
  <sheetProtection password="86C9" sheet="1"/>
  <protectedRanges>
    <protectedRange sqref="E6:E8 E10 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6299212598425197" right="0.6299212598425197" top="0.7086614173228347" bottom="0.9055118110236221" header="0.4724409448818898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2" width="7.625" style="1" customWidth="1"/>
    <col min="3" max="3" width="35.625" style="1" customWidth="1"/>
    <col min="4" max="6" width="10.625" style="1" customWidth="1"/>
    <col min="7" max="16384" width="9.00390625" style="1" customWidth="1"/>
  </cols>
  <sheetData>
    <row r="1" spans="1:6" ht="34.5" customHeight="1">
      <c r="A1" s="70" t="s">
        <v>7</v>
      </c>
      <c r="B1" s="70"/>
      <c r="C1" s="70"/>
      <c r="D1" s="70"/>
      <c r="E1" s="70"/>
      <c r="F1" s="70"/>
    </row>
    <row r="2" spans="1:6" s="39" customFormat="1" ht="34.5" customHeight="1">
      <c r="A2" s="71" t="s">
        <v>97</v>
      </c>
      <c r="B2" s="71"/>
      <c r="C2" s="71"/>
      <c r="D2" s="69" t="s">
        <v>93</v>
      </c>
      <c r="E2" s="69"/>
      <c r="F2" s="69"/>
    </row>
    <row r="3" spans="1:6" s="2" customFormat="1" ht="34.5" customHeight="1">
      <c r="A3" s="35" t="s">
        <v>8</v>
      </c>
      <c r="B3" s="35" t="s">
        <v>9</v>
      </c>
      <c r="C3" s="35" t="s">
        <v>10</v>
      </c>
      <c r="D3" s="35" t="s">
        <v>96</v>
      </c>
      <c r="E3" s="38" t="s">
        <v>95</v>
      </c>
      <c r="F3" s="35" t="s">
        <v>94</v>
      </c>
    </row>
    <row r="4" spans="1:6" s="2" customFormat="1" ht="32.25" customHeight="1">
      <c r="A4" s="36">
        <v>1</v>
      </c>
      <c r="B4" s="36">
        <v>100</v>
      </c>
      <c r="C4" s="36" t="s">
        <v>11</v>
      </c>
      <c r="D4" s="53">
        <f>'第100章（永元街）'!D13</f>
        <v>0</v>
      </c>
      <c r="E4" s="53">
        <f>'第100章（滨河北路延长线）'!D13</f>
        <v>0</v>
      </c>
      <c r="F4" s="53">
        <f>D4+E4</f>
        <v>0</v>
      </c>
    </row>
    <row r="5" spans="1:6" s="2" customFormat="1" ht="32.25" customHeight="1">
      <c r="A5" s="36">
        <v>2</v>
      </c>
      <c r="B5" s="36">
        <v>200</v>
      </c>
      <c r="C5" s="36" t="s">
        <v>12</v>
      </c>
      <c r="D5" s="53">
        <f>'第200章（永元街）'!D33</f>
        <v>0</v>
      </c>
      <c r="E5" s="53">
        <f>'第200章（滨河北路延长线）'!D30</f>
        <v>0</v>
      </c>
      <c r="F5" s="53">
        <f aca="true" t="shared" si="0" ref="F5:F16">D5+E5</f>
        <v>0</v>
      </c>
    </row>
    <row r="6" spans="1:6" s="2" customFormat="1" ht="32.25" customHeight="1">
      <c r="A6" s="36">
        <v>3</v>
      </c>
      <c r="B6" s="36">
        <v>300</v>
      </c>
      <c r="C6" s="36" t="s">
        <v>13</v>
      </c>
      <c r="D6" s="53">
        <f>'第300章（永元街）'!D36</f>
        <v>0</v>
      </c>
      <c r="E6" s="53">
        <f>'第300章（滨河北路延长线）'!D37</f>
        <v>0</v>
      </c>
      <c r="F6" s="53">
        <f t="shared" si="0"/>
        <v>0</v>
      </c>
    </row>
    <row r="7" spans="1:6" s="2" customFormat="1" ht="32.25" customHeight="1">
      <c r="A7" s="36">
        <v>4</v>
      </c>
      <c r="B7" s="36">
        <v>400</v>
      </c>
      <c r="C7" s="36" t="s">
        <v>14</v>
      </c>
      <c r="D7" s="53"/>
      <c r="E7" s="53">
        <f>'第400章（滨河北路延长线）'!D8</f>
        <v>0</v>
      </c>
      <c r="F7" s="53">
        <f t="shared" si="0"/>
        <v>0</v>
      </c>
    </row>
    <row r="8" spans="1:6" s="2" customFormat="1" ht="32.25" customHeight="1">
      <c r="A8" s="36">
        <v>5</v>
      </c>
      <c r="B8" s="36">
        <v>500</v>
      </c>
      <c r="C8" s="36" t="s">
        <v>15</v>
      </c>
      <c r="D8" s="53"/>
      <c r="E8" s="53"/>
      <c r="F8" s="53"/>
    </row>
    <row r="9" spans="1:6" s="2" customFormat="1" ht="32.25" customHeight="1">
      <c r="A9" s="36">
        <v>6</v>
      </c>
      <c r="B9" s="36">
        <v>600</v>
      </c>
      <c r="C9" s="36" t="s">
        <v>16</v>
      </c>
      <c r="D9" s="53">
        <f>'第600章（永元街）'!D25</f>
        <v>0</v>
      </c>
      <c r="E9" s="53">
        <f>'第600章（滨河北路延长线）'!D14</f>
        <v>0</v>
      </c>
      <c r="F9" s="53">
        <f t="shared" si="0"/>
        <v>0</v>
      </c>
    </row>
    <row r="10" spans="1:6" s="2" customFormat="1" ht="32.25" customHeight="1">
      <c r="A10" s="36">
        <v>7</v>
      </c>
      <c r="B10" s="36">
        <v>700</v>
      </c>
      <c r="C10" s="36" t="s">
        <v>17</v>
      </c>
      <c r="D10" s="53"/>
      <c r="E10" s="53"/>
      <c r="F10" s="53"/>
    </row>
    <row r="11" spans="1:6" s="2" customFormat="1" ht="32.25" customHeight="1">
      <c r="A11" s="36">
        <v>8</v>
      </c>
      <c r="B11" s="74" t="s">
        <v>32</v>
      </c>
      <c r="C11" s="74"/>
      <c r="D11" s="37">
        <f>SUM(D4:D10)</f>
        <v>0</v>
      </c>
      <c r="E11" s="37">
        <f>SUM(E4:E10)</f>
        <v>0</v>
      </c>
      <c r="F11" s="53">
        <f t="shared" si="0"/>
        <v>0</v>
      </c>
    </row>
    <row r="12" spans="1:6" s="2" customFormat="1" ht="34.5" customHeight="1">
      <c r="A12" s="36">
        <v>9</v>
      </c>
      <c r="B12" s="74" t="s">
        <v>33</v>
      </c>
      <c r="C12" s="74"/>
      <c r="D12" s="37"/>
      <c r="E12" s="37"/>
      <c r="F12" s="53"/>
    </row>
    <row r="13" spans="1:6" s="2" customFormat="1" ht="34.5" customHeight="1">
      <c r="A13" s="36">
        <v>10</v>
      </c>
      <c r="B13" s="74" t="s">
        <v>90</v>
      </c>
      <c r="C13" s="74"/>
      <c r="D13" s="37">
        <f>ROUND((5280658*1.5%),)</f>
        <v>79210</v>
      </c>
      <c r="E13" s="37">
        <f>ROUND((2196836*1.5%),)-1</f>
        <v>32952</v>
      </c>
      <c r="F13" s="53">
        <f t="shared" si="0"/>
        <v>112162</v>
      </c>
    </row>
    <row r="14" spans="1:6" s="2" customFormat="1" ht="36.75" customHeight="1">
      <c r="A14" s="36">
        <v>11</v>
      </c>
      <c r="B14" s="72" t="s">
        <v>44</v>
      </c>
      <c r="C14" s="73"/>
      <c r="D14" s="37">
        <f>ROUND(D11-D12-D13,0)</f>
        <v>-79210</v>
      </c>
      <c r="E14" s="37">
        <f>ROUND(E11-E12-E13,0)</f>
        <v>-32952</v>
      </c>
      <c r="F14" s="53">
        <f t="shared" si="0"/>
        <v>-112162</v>
      </c>
    </row>
    <row r="15" spans="1:6" s="2" customFormat="1" ht="36.75" customHeight="1">
      <c r="A15" s="36">
        <v>12</v>
      </c>
      <c r="B15" s="72" t="s">
        <v>91</v>
      </c>
      <c r="C15" s="73"/>
      <c r="D15" s="37">
        <f>ROUND((D14*3%),)</f>
        <v>-2376</v>
      </c>
      <c r="E15" s="37">
        <f>ROUND((E14*3%),)</f>
        <v>-989</v>
      </c>
      <c r="F15" s="53">
        <f t="shared" si="0"/>
        <v>-3365</v>
      </c>
    </row>
    <row r="16" spans="1:6" s="2" customFormat="1" ht="38.25" customHeight="1">
      <c r="A16" s="36">
        <v>13</v>
      </c>
      <c r="B16" s="72" t="s">
        <v>43</v>
      </c>
      <c r="C16" s="73"/>
      <c r="D16" s="37">
        <f>D11+D15</f>
        <v>-2376</v>
      </c>
      <c r="E16" s="37">
        <f>E11+E15</f>
        <v>-989</v>
      </c>
      <c r="F16" s="53">
        <f t="shared" si="0"/>
        <v>-3365</v>
      </c>
    </row>
  </sheetData>
  <sheetProtection password="86C9" sheet="1"/>
  <mergeCells count="9">
    <mergeCell ref="D2:F2"/>
    <mergeCell ref="A1:F1"/>
    <mergeCell ref="A2:C2"/>
    <mergeCell ref="B16:C16"/>
    <mergeCell ref="B11:C11"/>
    <mergeCell ref="B12:C12"/>
    <mergeCell ref="B13:C13"/>
    <mergeCell ref="B14:C14"/>
    <mergeCell ref="B15:C15"/>
  </mergeCells>
  <printOptions horizontalCentered="1"/>
  <pageMargins left="0.6299212598425197" right="0.6299212598425197" top="0.7086614173228347" bottom="0.9055118110236221" header="0.4724409448818898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3"/>
  <sheetViews>
    <sheetView zoomScalePageLayoutView="0" workbookViewId="0" topLeftCell="A19">
      <selection activeCell="E7" sqref="E7"/>
    </sheetView>
  </sheetViews>
  <sheetFormatPr defaultColWidth="9.00390625" defaultRowHeight="14.25"/>
  <cols>
    <col min="1" max="1" width="9.125" style="7" customWidth="1"/>
    <col min="2" max="2" width="28.625" style="3" customWidth="1"/>
    <col min="3" max="3" width="8.625" style="3" customWidth="1"/>
    <col min="4" max="4" width="11.125" style="30" customWidth="1"/>
    <col min="5" max="6" width="11.625" style="9" customWidth="1"/>
    <col min="7" max="7" width="9.00390625" style="3" customWidth="1"/>
    <col min="8" max="8" width="13.875" style="3" bestFit="1" customWidth="1"/>
    <col min="9" max="16384" width="9.00390625" style="3" customWidth="1"/>
  </cols>
  <sheetData>
    <row r="1" spans="1:6" ht="34.5" customHeight="1">
      <c r="A1" s="55" t="s">
        <v>0</v>
      </c>
      <c r="B1" s="55"/>
      <c r="C1" s="55"/>
      <c r="D1" s="55"/>
      <c r="E1" s="55"/>
      <c r="F1" s="55"/>
    </row>
    <row r="2" spans="1:6" ht="34.5" customHeight="1">
      <c r="A2" s="7" t="s">
        <v>18</v>
      </c>
      <c r="B2" s="61" t="str">
        <f>'第100章（永元街）'!B2:D2</f>
        <v>2019年延庆区乡村公路建养工程（第四合同段）-永元街</v>
      </c>
      <c r="C2" s="61"/>
      <c r="D2" s="61"/>
      <c r="E2" s="62" t="s">
        <v>6</v>
      </c>
      <c r="F2" s="62"/>
    </row>
    <row r="3" spans="1:6" ht="34.5" customHeight="1">
      <c r="A3" s="58" t="s">
        <v>86</v>
      </c>
      <c r="B3" s="58"/>
      <c r="C3" s="58"/>
      <c r="D3" s="58"/>
      <c r="E3" s="58"/>
      <c r="F3" s="58"/>
    </row>
    <row r="4" spans="1:6" ht="34.5" customHeight="1">
      <c r="A4" s="5" t="s">
        <v>20</v>
      </c>
      <c r="B4" s="6" t="s">
        <v>21</v>
      </c>
      <c r="C4" s="6" t="s">
        <v>1</v>
      </c>
      <c r="D4" s="11" t="s">
        <v>2</v>
      </c>
      <c r="E4" s="11" t="s">
        <v>3</v>
      </c>
      <c r="F4" s="11" t="s">
        <v>4</v>
      </c>
    </row>
    <row r="5" spans="1:6" s="29" customFormat="1" ht="32.25" customHeight="1">
      <c r="A5" s="40" t="s">
        <v>98</v>
      </c>
      <c r="B5" s="41" t="s">
        <v>47</v>
      </c>
      <c r="C5" s="40" t="s">
        <v>37</v>
      </c>
      <c r="D5" s="42"/>
      <c r="E5" s="18"/>
      <c r="F5" s="16"/>
    </row>
    <row r="6" spans="1:6" s="29" customFormat="1" ht="32.25" customHeight="1">
      <c r="A6" s="40" t="s">
        <v>99</v>
      </c>
      <c r="B6" s="41" t="s">
        <v>100</v>
      </c>
      <c r="C6" s="40" t="s">
        <v>37</v>
      </c>
      <c r="D6" s="42"/>
      <c r="E6" s="18"/>
      <c r="F6" s="16"/>
    </row>
    <row r="7" spans="1:6" s="29" customFormat="1" ht="32.25" customHeight="1">
      <c r="A7" s="40" t="s">
        <v>38</v>
      </c>
      <c r="B7" s="41" t="s">
        <v>183</v>
      </c>
      <c r="C7" s="40" t="s">
        <v>28</v>
      </c>
      <c r="D7" s="43">
        <v>246</v>
      </c>
      <c r="E7" s="18"/>
      <c r="F7" s="16">
        <f>ROUND(D7*E7,0)</f>
        <v>0</v>
      </c>
    </row>
    <row r="8" spans="1:6" s="29" customFormat="1" ht="32.25" customHeight="1">
      <c r="A8" s="40" t="s">
        <v>101</v>
      </c>
      <c r="B8" s="41" t="s">
        <v>184</v>
      </c>
      <c r="C8" s="40" t="s">
        <v>28</v>
      </c>
      <c r="D8" s="43">
        <v>534</v>
      </c>
      <c r="E8" s="18"/>
      <c r="F8" s="16">
        <f aca="true" t="shared" si="0" ref="F8:F32">ROUND(D8*E8,0)</f>
        <v>0</v>
      </c>
    </row>
    <row r="9" spans="1:6" s="29" customFormat="1" ht="32.25" customHeight="1">
      <c r="A9" s="40" t="s">
        <v>102</v>
      </c>
      <c r="B9" s="41" t="s">
        <v>185</v>
      </c>
      <c r="C9" s="40" t="s">
        <v>28</v>
      </c>
      <c r="D9" s="43">
        <v>263.1</v>
      </c>
      <c r="E9" s="18"/>
      <c r="F9" s="16">
        <f t="shared" si="0"/>
        <v>0</v>
      </c>
    </row>
    <row r="10" spans="1:6" s="29" customFormat="1" ht="32.25" customHeight="1">
      <c r="A10" s="40" t="s">
        <v>103</v>
      </c>
      <c r="B10" s="41" t="s">
        <v>104</v>
      </c>
      <c r="C10" s="40" t="s">
        <v>105</v>
      </c>
      <c r="D10" s="45">
        <v>1</v>
      </c>
      <c r="E10" s="18"/>
      <c r="F10" s="16">
        <f t="shared" si="0"/>
        <v>0</v>
      </c>
    </row>
    <row r="11" spans="1:6" s="29" customFormat="1" ht="32.25" customHeight="1">
      <c r="A11" s="40" t="s">
        <v>106</v>
      </c>
      <c r="B11" s="41" t="s">
        <v>107</v>
      </c>
      <c r="C11" s="40" t="s">
        <v>37</v>
      </c>
      <c r="D11" s="43"/>
      <c r="E11" s="18"/>
      <c r="F11" s="16"/>
    </row>
    <row r="12" spans="1:6" s="29" customFormat="1" ht="32.25" customHeight="1">
      <c r="A12" s="40" t="s">
        <v>38</v>
      </c>
      <c r="B12" s="41" t="s">
        <v>108</v>
      </c>
      <c r="C12" s="40" t="s">
        <v>28</v>
      </c>
      <c r="D12" s="43">
        <v>26563.6</v>
      </c>
      <c r="E12" s="18"/>
      <c r="F12" s="16">
        <f t="shared" si="0"/>
        <v>0</v>
      </c>
    </row>
    <row r="13" spans="1:6" s="29" customFormat="1" ht="32.25" customHeight="1">
      <c r="A13" s="40" t="s">
        <v>101</v>
      </c>
      <c r="B13" s="41" t="s">
        <v>109</v>
      </c>
      <c r="C13" s="40" t="s">
        <v>28</v>
      </c>
      <c r="D13" s="43">
        <v>256.8</v>
      </c>
      <c r="E13" s="18"/>
      <c r="F13" s="16">
        <f t="shared" si="0"/>
        <v>0</v>
      </c>
    </row>
    <row r="14" spans="1:6" s="29" customFormat="1" ht="32.25" customHeight="1">
      <c r="A14" s="40" t="s">
        <v>102</v>
      </c>
      <c r="B14" s="41" t="s">
        <v>110</v>
      </c>
      <c r="C14" s="40" t="s">
        <v>28</v>
      </c>
      <c r="D14" s="43">
        <v>1731</v>
      </c>
      <c r="E14" s="18"/>
      <c r="F14" s="16">
        <f t="shared" si="0"/>
        <v>0</v>
      </c>
    </row>
    <row r="15" spans="1:6" s="29" customFormat="1" ht="32.25" customHeight="1">
      <c r="A15" s="40" t="s">
        <v>111</v>
      </c>
      <c r="B15" s="41" t="s">
        <v>112</v>
      </c>
      <c r="C15" s="40" t="s">
        <v>28</v>
      </c>
      <c r="D15" s="43">
        <v>131.4</v>
      </c>
      <c r="E15" s="18"/>
      <c r="F15" s="16">
        <f t="shared" si="0"/>
        <v>0</v>
      </c>
    </row>
    <row r="16" spans="1:6" s="29" customFormat="1" ht="32.25" customHeight="1">
      <c r="A16" s="40" t="s">
        <v>113</v>
      </c>
      <c r="B16" s="41" t="s">
        <v>114</v>
      </c>
      <c r="C16" s="40" t="s">
        <v>28</v>
      </c>
      <c r="D16" s="43">
        <v>960</v>
      </c>
      <c r="E16" s="18"/>
      <c r="F16" s="16">
        <f t="shared" si="0"/>
        <v>0</v>
      </c>
    </row>
    <row r="17" spans="1:6" s="29" customFormat="1" ht="32.25" customHeight="1">
      <c r="A17" s="40" t="s">
        <v>186</v>
      </c>
      <c r="B17" s="41" t="s">
        <v>187</v>
      </c>
      <c r="C17" s="40" t="s">
        <v>37</v>
      </c>
      <c r="D17" s="43"/>
      <c r="E17" s="18"/>
      <c r="F17" s="16"/>
    </row>
    <row r="18" spans="1:6" s="29" customFormat="1" ht="32.25" customHeight="1">
      <c r="A18" s="40" t="s">
        <v>38</v>
      </c>
      <c r="B18" s="41" t="s">
        <v>188</v>
      </c>
      <c r="C18" s="40" t="s">
        <v>189</v>
      </c>
      <c r="D18" s="44">
        <v>2234.217</v>
      </c>
      <c r="E18" s="18"/>
      <c r="F18" s="16">
        <f t="shared" si="0"/>
        <v>0</v>
      </c>
    </row>
    <row r="19" spans="1:6" s="29" customFormat="1" ht="32.25" customHeight="1">
      <c r="A19" s="40" t="s">
        <v>115</v>
      </c>
      <c r="B19" s="41" t="s">
        <v>58</v>
      </c>
      <c r="C19" s="40" t="s">
        <v>37</v>
      </c>
      <c r="D19" s="43"/>
      <c r="E19" s="18"/>
      <c r="F19" s="16"/>
    </row>
    <row r="20" spans="1:6" s="29" customFormat="1" ht="32.25" customHeight="1">
      <c r="A20" s="40" t="s">
        <v>59</v>
      </c>
      <c r="B20" s="41" t="s">
        <v>60</v>
      </c>
      <c r="C20" s="40" t="s">
        <v>37</v>
      </c>
      <c r="D20" s="43"/>
      <c r="E20" s="18"/>
      <c r="F20" s="16"/>
    </row>
    <row r="21" spans="1:6" s="29" customFormat="1" ht="32.25" customHeight="1">
      <c r="A21" s="40" t="s">
        <v>38</v>
      </c>
      <c r="B21" s="41" t="s">
        <v>77</v>
      </c>
      <c r="C21" s="40" t="s">
        <v>61</v>
      </c>
      <c r="D21" s="43">
        <v>114</v>
      </c>
      <c r="E21" s="18"/>
      <c r="F21" s="16">
        <f t="shared" si="0"/>
        <v>0</v>
      </c>
    </row>
    <row r="22" spans="1:6" s="29" customFormat="1" ht="32.25" customHeight="1">
      <c r="A22" s="40" t="s">
        <v>116</v>
      </c>
      <c r="B22" s="41" t="s">
        <v>78</v>
      </c>
      <c r="C22" s="40" t="s">
        <v>37</v>
      </c>
      <c r="D22" s="43"/>
      <c r="E22" s="18"/>
      <c r="F22" s="16"/>
    </row>
    <row r="23" spans="1:6" s="29" customFormat="1" ht="32.25" customHeight="1">
      <c r="A23" s="40" t="s">
        <v>79</v>
      </c>
      <c r="B23" s="41" t="s">
        <v>80</v>
      </c>
      <c r="C23" s="40" t="s">
        <v>37</v>
      </c>
      <c r="D23" s="43"/>
      <c r="E23" s="18"/>
      <c r="F23" s="16"/>
    </row>
    <row r="24" spans="1:6" s="29" customFormat="1" ht="32.25" customHeight="1">
      <c r="A24" s="40" t="s">
        <v>38</v>
      </c>
      <c r="B24" s="41" t="s">
        <v>117</v>
      </c>
      <c r="C24" s="40" t="s">
        <v>61</v>
      </c>
      <c r="D24" s="43">
        <v>642.1</v>
      </c>
      <c r="E24" s="18"/>
      <c r="F24" s="16">
        <f t="shared" si="0"/>
        <v>0</v>
      </c>
    </row>
    <row r="25" spans="1:6" s="29" customFormat="1" ht="32.25" customHeight="1">
      <c r="A25" s="40" t="s">
        <v>118</v>
      </c>
      <c r="B25" s="41" t="s">
        <v>119</v>
      </c>
      <c r="C25" s="40" t="s">
        <v>37</v>
      </c>
      <c r="D25" s="43"/>
      <c r="E25" s="18"/>
      <c r="F25" s="16"/>
    </row>
    <row r="26" spans="1:6" s="29" customFormat="1" ht="32.25" customHeight="1">
      <c r="A26" s="40" t="s">
        <v>120</v>
      </c>
      <c r="B26" s="41" t="s">
        <v>121</v>
      </c>
      <c r="C26" s="40" t="s">
        <v>37</v>
      </c>
      <c r="D26" s="43"/>
      <c r="E26" s="18"/>
      <c r="F26" s="16"/>
    </row>
    <row r="27" spans="1:6" s="29" customFormat="1" ht="32.25" customHeight="1">
      <c r="A27" s="40" t="s">
        <v>102</v>
      </c>
      <c r="B27" s="41" t="s">
        <v>122</v>
      </c>
      <c r="C27" s="40" t="s">
        <v>37</v>
      </c>
      <c r="D27" s="43"/>
      <c r="E27" s="18"/>
      <c r="F27" s="16"/>
    </row>
    <row r="28" spans="1:6" s="29" customFormat="1" ht="32.25" customHeight="1">
      <c r="A28" s="40" t="s">
        <v>123</v>
      </c>
      <c r="B28" s="41" t="s">
        <v>124</v>
      </c>
      <c r="C28" s="40" t="s">
        <v>28</v>
      </c>
      <c r="D28" s="43">
        <v>263.1</v>
      </c>
      <c r="E28" s="18"/>
      <c r="F28" s="16">
        <f t="shared" si="0"/>
        <v>0</v>
      </c>
    </row>
    <row r="29" spans="1:6" s="29" customFormat="1" ht="32.25" customHeight="1">
      <c r="A29" s="40" t="s">
        <v>111</v>
      </c>
      <c r="B29" s="41" t="s">
        <v>125</v>
      </c>
      <c r="C29" s="40" t="s">
        <v>37</v>
      </c>
      <c r="D29" s="43"/>
      <c r="E29" s="18"/>
      <c r="F29" s="16"/>
    </row>
    <row r="30" spans="1:6" s="29" customFormat="1" ht="32.25" customHeight="1">
      <c r="A30" s="40" t="s">
        <v>126</v>
      </c>
      <c r="B30" s="41" t="s">
        <v>127</v>
      </c>
      <c r="C30" s="40" t="s">
        <v>28</v>
      </c>
      <c r="D30" s="43">
        <v>243</v>
      </c>
      <c r="E30" s="18"/>
      <c r="F30" s="16">
        <f t="shared" si="0"/>
        <v>0</v>
      </c>
    </row>
    <row r="31" spans="1:6" s="29" customFormat="1" ht="32.25" customHeight="1">
      <c r="A31" s="40" t="s">
        <v>128</v>
      </c>
      <c r="B31" s="41" t="s">
        <v>129</v>
      </c>
      <c r="C31" s="40" t="s">
        <v>37</v>
      </c>
      <c r="D31" s="43"/>
      <c r="E31" s="18"/>
      <c r="F31" s="16"/>
    </row>
    <row r="32" spans="1:6" s="29" customFormat="1" ht="32.25" customHeight="1">
      <c r="A32" s="40" t="s">
        <v>130</v>
      </c>
      <c r="B32" s="41" t="s">
        <v>131</v>
      </c>
      <c r="C32" s="40" t="s">
        <v>61</v>
      </c>
      <c r="D32" s="43">
        <v>59.8</v>
      </c>
      <c r="E32" s="18"/>
      <c r="F32" s="16">
        <f t="shared" si="0"/>
        <v>0</v>
      </c>
    </row>
    <row r="33" spans="1:6" s="12" customFormat="1" ht="34.5" customHeight="1">
      <c r="A33" s="59" t="s">
        <v>39</v>
      </c>
      <c r="B33" s="59"/>
      <c r="C33" s="59"/>
      <c r="D33" s="60">
        <f>ROUND(SUM(F5:F32),0)</f>
        <v>0</v>
      </c>
      <c r="E33" s="60"/>
      <c r="F33" s="33" t="s">
        <v>19</v>
      </c>
    </row>
  </sheetData>
  <sheetProtection password="86C9" sheet="1"/>
  <protectedRanges>
    <protectedRange sqref="E7:E10 E12:E16 E18 E21 E24 E28 E30 E32" name="区域1"/>
  </protectedRanges>
  <mergeCells count="6">
    <mergeCell ref="A1:F1"/>
    <mergeCell ref="B2:D2"/>
    <mergeCell ref="E2:F2"/>
    <mergeCell ref="A3:F3"/>
    <mergeCell ref="A33:C33"/>
    <mergeCell ref="D33:E33"/>
  </mergeCells>
  <printOptions horizontalCentered="1"/>
  <pageMargins left="0.6299212598425197" right="0.6299212598425197" top="0.7086614173228347" bottom="0.9055118110236221" header="0.4724409448818898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6"/>
  <sheetViews>
    <sheetView zoomScalePageLayoutView="0" workbookViewId="0" topLeftCell="A25">
      <selection activeCell="E7" sqref="E7"/>
    </sheetView>
  </sheetViews>
  <sheetFormatPr defaultColWidth="9.00390625" defaultRowHeight="14.25"/>
  <cols>
    <col min="1" max="1" width="9.125" style="7" customWidth="1"/>
    <col min="2" max="2" width="28.625" style="3" customWidth="1"/>
    <col min="3" max="3" width="8.625" style="3" customWidth="1"/>
    <col min="4" max="4" width="11.125" style="30" customWidth="1"/>
    <col min="5" max="6" width="11.625" style="9" customWidth="1"/>
    <col min="7" max="7" width="9.00390625" style="3" customWidth="1"/>
    <col min="8" max="8" width="45.00390625" style="3" bestFit="1" customWidth="1"/>
    <col min="9" max="9" width="13.875" style="3" bestFit="1" customWidth="1"/>
    <col min="10" max="16384" width="9.00390625" style="3" customWidth="1"/>
  </cols>
  <sheetData>
    <row r="1" spans="1:6" ht="34.5" customHeight="1">
      <c r="A1" s="55" t="s">
        <v>0</v>
      </c>
      <c r="B1" s="55"/>
      <c r="C1" s="55"/>
      <c r="D1" s="55"/>
      <c r="E1" s="55"/>
      <c r="F1" s="55"/>
    </row>
    <row r="2" spans="1:6" ht="34.5" customHeight="1">
      <c r="A2" s="7" t="s">
        <v>18</v>
      </c>
      <c r="B2" s="61" t="str">
        <f>'第100章（永元街）'!B2:D2</f>
        <v>2019年延庆区乡村公路建养工程（第四合同段）-永元街</v>
      </c>
      <c r="C2" s="61"/>
      <c r="D2" s="61"/>
      <c r="E2" s="62" t="s">
        <v>6</v>
      </c>
      <c r="F2" s="62"/>
    </row>
    <row r="3" spans="1:6" ht="34.5" customHeight="1">
      <c r="A3" s="58" t="s">
        <v>87</v>
      </c>
      <c r="B3" s="58"/>
      <c r="C3" s="58"/>
      <c r="D3" s="58"/>
      <c r="E3" s="58"/>
      <c r="F3" s="58"/>
    </row>
    <row r="4" spans="1:6" ht="34.5" customHeight="1">
      <c r="A4" s="5" t="s">
        <v>20</v>
      </c>
      <c r="B4" s="6" t="s">
        <v>21</v>
      </c>
      <c r="C4" s="6" t="s">
        <v>1</v>
      </c>
      <c r="D4" s="11" t="s">
        <v>2</v>
      </c>
      <c r="E4" s="11" t="s">
        <v>3</v>
      </c>
      <c r="F4" s="11" t="s">
        <v>4</v>
      </c>
    </row>
    <row r="5" spans="1:6" s="29" customFormat="1" ht="32.25" customHeight="1">
      <c r="A5" s="40" t="s">
        <v>132</v>
      </c>
      <c r="B5" s="41" t="s">
        <v>62</v>
      </c>
      <c r="C5" s="40" t="s">
        <v>37</v>
      </c>
      <c r="D5" s="42"/>
      <c r="E5" s="18"/>
      <c r="F5" s="16"/>
    </row>
    <row r="6" spans="1:6" s="29" customFormat="1" ht="32.25" customHeight="1">
      <c r="A6" s="40" t="s">
        <v>48</v>
      </c>
      <c r="B6" s="41" t="s">
        <v>133</v>
      </c>
      <c r="C6" s="40" t="s">
        <v>37</v>
      </c>
      <c r="D6" s="42"/>
      <c r="E6" s="18"/>
      <c r="F6" s="16"/>
    </row>
    <row r="7" spans="1:6" s="29" customFormat="1" ht="32.25" customHeight="1">
      <c r="A7" s="40" t="s">
        <v>38</v>
      </c>
      <c r="B7" s="41" t="s">
        <v>134</v>
      </c>
      <c r="C7" s="40" t="s">
        <v>28</v>
      </c>
      <c r="D7" s="43">
        <v>6735</v>
      </c>
      <c r="E7" s="18"/>
      <c r="F7" s="16">
        <f>ROUND(D7*E7,0)</f>
        <v>0</v>
      </c>
    </row>
    <row r="8" spans="1:6" s="29" customFormat="1" ht="32.25" customHeight="1">
      <c r="A8" s="40" t="s">
        <v>101</v>
      </c>
      <c r="B8" s="41" t="s">
        <v>135</v>
      </c>
      <c r="C8" s="40" t="s">
        <v>28</v>
      </c>
      <c r="D8" s="43">
        <v>3269.9</v>
      </c>
      <c r="E8" s="18"/>
      <c r="F8" s="16">
        <f aca="true" t="shared" si="0" ref="F8:F35">ROUND(D8*E8,0)</f>
        <v>0</v>
      </c>
    </row>
    <row r="9" spans="1:6" s="29" customFormat="1" ht="32.25" customHeight="1">
      <c r="A9" s="40" t="s">
        <v>102</v>
      </c>
      <c r="B9" s="41" t="s">
        <v>136</v>
      </c>
      <c r="C9" s="40" t="s">
        <v>28</v>
      </c>
      <c r="D9" s="43">
        <v>3106.5</v>
      </c>
      <c r="E9" s="18"/>
      <c r="F9" s="16">
        <f t="shared" si="0"/>
        <v>0</v>
      </c>
    </row>
    <row r="10" spans="1:6" s="29" customFormat="1" ht="32.25" customHeight="1">
      <c r="A10" s="40" t="s">
        <v>111</v>
      </c>
      <c r="B10" s="41" t="s">
        <v>137</v>
      </c>
      <c r="C10" s="40" t="s">
        <v>28</v>
      </c>
      <c r="D10" s="43">
        <v>3118.9</v>
      </c>
      <c r="E10" s="18"/>
      <c r="F10" s="16">
        <f t="shared" si="0"/>
        <v>0</v>
      </c>
    </row>
    <row r="11" spans="1:6" s="29" customFormat="1" ht="32.25" customHeight="1">
      <c r="A11" s="40" t="s">
        <v>138</v>
      </c>
      <c r="B11" s="41" t="s">
        <v>139</v>
      </c>
      <c r="C11" s="40" t="s">
        <v>37</v>
      </c>
      <c r="D11" s="43"/>
      <c r="E11" s="18"/>
      <c r="F11" s="16"/>
    </row>
    <row r="12" spans="1:6" s="29" customFormat="1" ht="32.25" customHeight="1">
      <c r="A12" s="40" t="s">
        <v>140</v>
      </c>
      <c r="B12" s="41" t="s">
        <v>139</v>
      </c>
      <c r="C12" s="40" t="s">
        <v>37</v>
      </c>
      <c r="D12" s="43"/>
      <c r="E12" s="18"/>
      <c r="F12" s="16"/>
    </row>
    <row r="13" spans="1:6" s="29" customFormat="1" ht="32.25" customHeight="1">
      <c r="A13" s="40" t="s">
        <v>38</v>
      </c>
      <c r="B13" s="41" t="s">
        <v>141</v>
      </c>
      <c r="C13" s="40" t="s">
        <v>28</v>
      </c>
      <c r="D13" s="43">
        <v>2963.1</v>
      </c>
      <c r="E13" s="18"/>
      <c r="F13" s="16">
        <f t="shared" si="0"/>
        <v>0</v>
      </c>
    </row>
    <row r="14" spans="1:6" s="29" customFormat="1" ht="32.25" customHeight="1">
      <c r="A14" s="40" t="s">
        <v>142</v>
      </c>
      <c r="B14" s="41" t="s">
        <v>49</v>
      </c>
      <c r="C14" s="40" t="s">
        <v>37</v>
      </c>
      <c r="D14" s="43"/>
      <c r="E14" s="18"/>
      <c r="F14" s="16"/>
    </row>
    <row r="15" spans="1:6" s="29" customFormat="1" ht="32.25" customHeight="1">
      <c r="A15" s="40" t="s">
        <v>50</v>
      </c>
      <c r="B15" s="41" t="s">
        <v>51</v>
      </c>
      <c r="C15" s="40" t="s">
        <v>37</v>
      </c>
      <c r="D15" s="43"/>
      <c r="E15" s="18"/>
      <c r="F15" s="16"/>
    </row>
    <row r="16" spans="1:6" s="29" customFormat="1" ht="32.25" customHeight="1">
      <c r="A16" s="40" t="s">
        <v>38</v>
      </c>
      <c r="B16" s="41" t="s">
        <v>190</v>
      </c>
      <c r="C16" s="40" t="s">
        <v>28</v>
      </c>
      <c r="D16" s="43">
        <v>7974.4</v>
      </c>
      <c r="E16" s="18"/>
      <c r="F16" s="16">
        <f t="shared" si="0"/>
        <v>0</v>
      </c>
    </row>
    <row r="17" spans="1:6" s="29" customFormat="1" ht="32.25" customHeight="1">
      <c r="A17" s="40" t="s">
        <v>56</v>
      </c>
      <c r="B17" s="41" t="s">
        <v>57</v>
      </c>
      <c r="C17" s="40" t="s">
        <v>37</v>
      </c>
      <c r="D17" s="43"/>
      <c r="E17" s="18"/>
      <c r="F17" s="16"/>
    </row>
    <row r="18" spans="1:6" s="29" customFormat="1" ht="32.25" customHeight="1">
      <c r="A18" s="40" t="s">
        <v>38</v>
      </c>
      <c r="B18" s="41" t="s">
        <v>191</v>
      </c>
      <c r="C18" s="40" t="s">
        <v>28</v>
      </c>
      <c r="D18" s="43">
        <v>29264.9</v>
      </c>
      <c r="E18" s="18"/>
      <c r="F18" s="16">
        <f t="shared" si="0"/>
        <v>0</v>
      </c>
    </row>
    <row r="19" spans="1:6" s="29" customFormat="1" ht="32.25" customHeight="1">
      <c r="A19" s="40" t="s">
        <v>143</v>
      </c>
      <c r="B19" s="41" t="s">
        <v>52</v>
      </c>
      <c r="C19" s="40" t="s">
        <v>37</v>
      </c>
      <c r="D19" s="43"/>
      <c r="E19" s="18"/>
      <c r="F19" s="16"/>
    </row>
    <row r="20" spans="1:6" s="29" customFormat="1" ht="32.25" customHeight="1">
      <c r="A20" s="40" t="s">
        <v>144</v>
      </c>
      <c r="B20" s="41" t="s">
        <v>145</v>
      </c>
      <c r="C20" s="40" t="s">
        <v>37</v>
      </c>
      <c r="D20" s="43"/>
      <c r="E20" s="18"/>
      <c r="F20" s="16"/>
    </row>
    <row r="21" spans="1:6" s="29" customFormat="1" ht="32.25" customHeight="1">
      <c r="A21" s="40" t="s">
        <v>38</v>
      </c>
      <c r="B21" s="41" t="s">
        <v>146</v>
      </c>
      <c r="C21" s="40" t="s">
        <v>28</v>
      </c>
      <c r="D21" s="43">
        <v>29264.9</v>
      </c>
      <c r="E21" s="18"/>
      <c r="F21" s="16">
        <f t="shared" si="0"/>
        <v>0</v>
      </c>
    </row>
    <row r="22" spans="1:6" s="29" customFormat="1" ht="32.25" customHeight="1">
      <c r="A22" s="40" t="s">
        <v>41</v>
      </c>
      <c r="B22" s="41" t="s">
        <v>42</v>
      </c>
      <c r="C22" s="40" t="s">
        <v>37</v>
      </c>
      <c r="D22" s="43"/>
      <c r="E22" s="18"/>
      <c r="F22" s="16"/>
    </row>
    <row r="23" spans="1:6" s="29" customFormat="1" ht="32.25" customHeight="1">
      <c r="A23" s="40" t="s">
        <v>38</v>
      </c>
      <c r="B23" s="41" t="s">
        <v>192</v>
      </c>
      <c r="C23" s="40" t="s">
        <v>28</v>
      </c>
      <c r="D23" s="43">
        <v>3706.3</v>
      </c>
      <c r="E23" s="18"/>
      <c r="F23" s="16">
        <f t="shared" si="0"/>
        <v>0</v>
      </c>
    </row>
    <row r="24" spans="1:6" s="29" customFormat="1" ht="32.25" customHeight="1">
      <c r="A24" s="40" t="s">
        <v>101</v>
      </c>
      <c r="B24" s="41" t="s">
        <v>193</v>
      </c>
      <c r="C24" s="40" t="s">
        <v>28</v>
      </c>
      <c r="D24" s="43">
        <v>1305</v>
      </c>
      <c r="E24" s="18"/>
      <c r="F24" s="16">
        <f t="shared" si="0"/>
        <v>0</v>
      </c>
    </row>
    <row r="25" spans="1:6" s="29" customFormat="1" ht="32.25" customHeight="1">
      <c r="A25" s="40" t="s">
        <v>147</v>
      </c>
      <c r="B25" s="41" t="s">
        <v>148</v>
      </c>
      <c r="C25" s="40" t="s">
        <v>37</v>
      </c>
      <c r="D25" s="43"/>
      <c r="E25" s="18"/>
      <c r="F25" s="16"/>
    </row>
    <row r="26" spans="1:6" s="29" customFormat="1" ht="32.25" customHeight="1">
      <c r="A26" s="40" t="s">
        <v>149</v>
      </c>
      <c r="B26" s="41" t="s">
        <v>150</v>
      </c>
      <c r="C26" s="40" t="s">
        <v>37</v>
      </c>
      <c r="D26" s="43"/>
      <c r="E26" s="18"/>
      <c r="F26" s="16"/>
    </row>
    <row r="27" spans="1:6" s="29" customFormat="1" ht="32.25" customHeight="1">
      <c r="A27" s="40" t="s">
        <v>38</v>
      </c>
      <c r="B27" s="41" t="s">
        <v>151</v>
      </c>
      <c r="C27" s="40" t="s">
        <v>28</v>
      </c>
      <c r="D27" s="43">
        <v>7974.4</v>
      </c>
      <c r="E27" s="18"/>
      <c r="F27" s="16">
        <f t="shared" si="0"/>
        <v>0</v>
      </c>
    </row>
    <row r="28" spans="1:6" s="29" customFormat="1" ht="32.25" customHeight="1">
      <c r="A28" s="40" t="s">
        <v>152</v>
      </c>
      <c r="B28" s="41" t="s">
        <v>53</v>
      </c>
      <c r="C28" s="40" t="s">
        <v>37</v>
      </c>
      <c r="D28" s="43"/>
      <c r="E28" s="18"/>
      <c r="F28" s="16"/>
    </row>
    <row r="29" spans="1:6" s="29" customFormat="1" ht="32.25" customHeight="1">
      <c r="A29" s="40" t="s">
        <v>54</v>
      </c>
      <c r="B29" s="41" t="s">
        <v>55</v>
      </c>
      <c r="C29" s="40" t="s">
        <v>37</v>
      </c>
      <c r="D29" s="43"/>
      <c r="E29" s="18"/>
      <c r="F29" s="16"/>
    </row>
    <row r="30" spans="1:6" s="29" customFormat="1" ht="32.25" customHeight="1">
      <c r="A30" s="40" t="s">
        <v>38</v>
      </c>
      <c r="B30" s="41" t="s">
        <v>194</v>
      </c>
      <c r="C30" s="40" t="s">
        <v>31</v>
      </c>
      <c r="D30" s="43">
        <v>369.7</v>
      </c>
      <c r="E30" s="18"/>
      <c r="F30" s="16">
        <f t="shared" si="0"/>
        <v>0</v>
      </c>
    </row>
    <row r="31" spans="1:6" s="29" customFormat="1" ht="32.25" customHeight="1">
      <c r="A31" s="40" t="s">
        <v>101</v>
      </c>
      <c r="B31" s="41" t="s">
        <v>153</v>
      </c>
      <c r="C31" s="40" t="s">
        <v>31</v>
      </c>
      <c r="D31" s="43">
        <v>461.4</v>
      </c>
      <c r="E31" s="18"/>
      <c r="F31" s="16">
        <f t="shared" si="0"/>
        <v>0</v>
      </c>
    </row>
    <row r="32" spans="1:6" s="29" customFormat="1" ht="32.25" customHeight="1">
      <c r="A32" s="40" t="s">
        <v>154</v>
      </c>
      <c r="B32" s="41" t="s">
        <v>155</v>
      </c>
      <c r="C32" s="40" t="s">
        <v>37</v>
      </c>
      <c r="D32" s="43"/>
      <c r="E32" s="18"/>
      <c r="F32" s="16"/>
    </row>
    <row r="33" spans="1:6" s="29" customFormat="1" ht="32.25" customHeight="1">
      <c r="A33" s="40" t="s">
        <v>38</v>
      </c>
      <c r="B33" s="41" t="s">
        <v>156</v>
      </c>
      <c r="C33" s="40" t="s">
        <v>28</v>
      </c>
      <c r="D33" s="43">
        <v>1212</v>
      </c>
      <c r="E33" s="18"/>
      <c r="F33" s="16">
        <f t="shared" si="0"/>
        <v>0</v>
      </c>
    </row>
    <row r="34" spans="1:6" s="29" customFormat="1" ht="32.25" customHeight="1">
      <c r="A34" s="40" t="s">
        <v>157</v>
      </c>
      <c r="B34" s="41" t="s">
        <v>158</v>
      </c>
      <c r="C34" s="40" t="s">
        <v>37</v>
      </c>
      <c r="D34" s="43"/>
      <c r="E34" s="18"/>
      <c r="F34" s="16"/>
    </row>
    <row r="35" spans="1:6" s="29" customFormat="1" ht="32.25" customHeight="1">
      <c r="A35" s="40" t="s">
        <v>159</v>
      </c>
      <c r="B35" s="41" t="s">
        <v>160</v>
      </c>
      <c r="C35" s="40" t="s">
        <v>161</v>
      </c>
      <c r="D35" s="45">
        <v>2</v>
      </c>
      <c r="E35" s="18"/>
      <c r="F35" s="16">
        <f t="shared" si="0"/>
        <v>0</v>
      </c>
    </row>
    <row r="36" spans="1:6" s="12" customFormat="1" ht="34.5" customHeight="1">
      <c r="A36" s="59" t="s">
        <v>40</v>
      </c>
      <c r="B36" s="59"/>
      <c r="C36" s="59"/>
      <c r="D36" s="60">
        <f>ROUND(SUM(F5:F35),0)</f>
        <v>0</v>
      </c>
      <c r="E36" s="60"/>
      <c r="F36" s="33" t="s">
        <v>19</v>
      </c>
    </row>
  </sheetData>
  <sheetProtection password="86C9" sheet="1"/>
  <protectedRanges>
    <protectedRange sqref="E7:E10 E13 E16 E18 E21 E23:E24 E27 E30:E31 E33 E35" name="区域1"/>
  </protectedRanges>
  <mergeCells count="6">
    <mergeCell ref="A1:F1"/>
    <mergeCell ref="B2:D2"/>
    <mergeCell ref="E2:F2"/>
    <mergeCell ref="A3:F3"/>
    <mergeCell ref="A36:C36"/>
    <mergeCell ref="D36:E36"/>
  </mergeCells>
  <printOptions horizontalCentered="1"/>
  <pageMargins left="0.6299212598425197" right="0.6299212598425197" top="0.7086614173228347" bottom="0.9055118110236221" header="0.4724409448818898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5"/>
  <sheetViews>
    <sheetView workbookViewId="0" topLeftCell="A13">
      <selection activeCell="E7" sqref="E7"/>
    </sheetView>
  </sheetViews>
  <sheetFormatPr defaultColWidth="9.00390625" defaultRowHeight="14.25"/>
  <cols>
    <col min="1" max="1" width="9.125" style="21" customWidth="1"/>
    <col min="2" max="2" width="28.625" style="20" customWidth="1"/>
    <col min="3" max="3" width="8.625" style="20" customWidth="1"/>
    <col min="4" max="4" width="11.125" style="27" customWidth="1"/>
    <col min="5" max="6" width="11.625" style="28" customWidth="1"/>
    <col min="7" max="16384" width="9.00390625" style="20" customWidth="1"/>
  </cols>
  <sheetData>
    <row r="1" spans="1:6" ht="34.5" customHeight="1">
      <c r="A1" s="63" t="s">
        <v>63</v>
      </c>
      <c r="B1" s="63"/>
      <c r="C1" s="63"/>
      <c r="D1" s="63"/>
      <c r="E1" s="63"/>
      <c r="F1" s="63"/>
    </row>
    <row r="2" spans="1:6" ht="34.5" customHeight="1">
      <c r="A2" s="21" t="s">
        <v>64</v>
      </c>
      <c r="B2" s="64" t="str">
        <f>'第100章（永元街）'!B2</f>
        <v>2019年延庆区乡村公路建养工程（第四合同段）-永元街</v>
      </c>
      <c r="C2" s="64"/>
      <c r="D2" s="64"/>
      <c r="E2" s="65" t="s">
        <v>65</v>
      </c>
      <c r="F2" s="65"/>
    </row>
    <row r="3" spans="1:6" ht="34.5" customHeight="1">
      <c r="A3" s="66" t="s">
        <v>89</v>
      </c>
      <c r="B3" s="66"/>
      <c r="C3" s="66"/>
      <c r="D3" s="66"/>
      <c r="E3" s="66"/>
      <c r="F3" s="66"/>
    </row>
    <row r="4" spans="1:6" ht="34.5" customHeight="1">
      <c r="A4" s="22" t="s">
        <v>66</v>
      </c>
      <c r="B4" s="23" t="s">
        <v>67</v>
      </c>
      <c r="C4" s="23" t="s">
        <v>68</v>
      </c>
      <c r="D4" s="24" t="s">
        <v>69</v>
      </c>
      <c r="E4" s="24" t="s">
        <v>70</v>
      </c>
      <c r="F4" s="24" t="s">
        <v>71</v>
      </c>
    </row>
    <row r="5" spans="1:6" ht="30.75" customHeight="1">
      <c r="A5" s="40" t="s">
        <v>162</v>
      </c>
      <c r="B5" s="41" t="s">
        <v>72</v>
      </c>
      <c r="C5" s="40" t="s">
        <v>37</v>
      </c>
      <c r="D5" s="42"/>
      <c r="E5" s="54"/>
      <c r="F5" s="25"/>
    </row>
    <row r="6" spans="1:6" ht="30.75" customHeight="1">
      <c r="A6" s="40" t="s">
        <v>163</v>
      </c>
      <c r="B6" s="41" t="s">
        <v>164</v>
      </c>
      <c r="C6" s="40" t="s">
        <v>37</v>
      </c>
      <c r="D6" s="42"/>
      <c r="E6" s="54"/>
      <c r="F6" s="25"/>
    </row>
    <row r="7" spans="1:6" ht="30.75" customHeight="1">
      <c r="A7" s="40" t="s">
        <v>38</v>
      </c>
      <c r="B7" s="41" t="s">
        <v>165</v>
      </c>
      <c r="C7" s="40" t="s">
        <v>82</v>
      </c>
      <c r="D7" s="45">
        <v>1</v>
      </c>
      <c r="E7" s="54"/>
      <c r="F7" s="25">
        <f aca="true" t="shared" si="0" ref="F7:F24">ROUND(D7*E7,0)</f>
        <v>0</v>
      </c>
    </row>
    <row r="8" spans="1:6" ht="30.75" customHeight="1">
      <c r="A8" s="40" t="s">
        <v>101</v>
      </c>
      <c r="B8" s="41" t="s">
        <v>166</v>
      </c>
      <c r="C8" s="40" t="s">
        <v>82</v>
      </c>
      <c r="D8" s="45">
        <v>1</v>
      </c>
      <c r="E8" s="54"/>
      <c r="F8" s="25">
        <f t="shared" si="0"/>
        <v>0</v>
      </c>
    </row>
    <row r="9" spans="1:6" ht="30.75" customHeight="1">
      <c r="A9" s="40" t="s">
        <v>102</v>
      </c>
      <c r="B9" s="41" t="s">
        <v>167</v>
      </c>
      <c r="C9" s="40" t="s">
        <v>82</v>
      </c>
      <c r="D9" s="45">
        <v>1</v>
      </c>
      <c r="E9" s="54"/>
      <c r="F9" s="25">
        <f t="shared" si="0"/>
        <v>0</v>
      </c>
    </row>
    <row r="10" spans="1:6" ht="48" customHeight="1">
      <c r="A10" s="40" t="s">
        <v>111</v>
      </c>
      <c r="B10" s="41" t="s">
        <v>195</v>
      </c>
      <c r="C10" s="40" t="s">
        <v>82</v>
      </c>
      <c r="D10" s="45">
        <v>1</v>
      </c>
      <c r="E10" s="54"/>
      <c r="F10" s="25">
        <f t="shared" si="0"/>
        <v>0</v>
      </c>
    </row>
    <row r="11" spans="1:6" ht="30.75" customHeight="1">
      <c r="A11" s="40" t="s">
        <v>113</v>
      </c>
      <c r="B11" s="41" t="s">
        <v>196</v>
      </c>
      <c r="C11" s="40" t="s">
        <v>82</v>
      </c>
      <c r="D11" s="45">
        <v>1</v>
      </c>
      <c r="E11" s="54"/>
      <c r="F11" s="25">
        <f t="shared" si="0"/>
        <v>0</v>
      </c>
    </row>
    <row r="12" spans="1:6" ht="30.75" customHeight="1">
      <c r="A12" s="40" t="s">
        <v>197</v>
      </c>
      <c r="B12" s="41" t="s">
        <v>198</v>
      </c>
      <c r="C12" s="40" t="s">
        <v>82</v>
      </c>
      <c r="D12" s="45">
        <v>1</v>
      </c>
      <c r="E12" s="54"/>
      <c r="F12" s="25">
        <f t="shared" si="0"/>
        <v>0</v>
      </c>
    </row>
    <row r="13" spans="1:6" ht="30.75" customHeight="1">
      <c r="A13" s="40" t="s">
        <v>168</v>
      </c>
      <c r="B13" s="41" t="s">
        <v>169</v>
      </c>
      <c r="C13" s="40" t="s">
        <v>37</v>
      </c>
      <c r="D13" s="45"/>
      <c r="E13" s="54"/>
      <c r="F13" s="25"/>
    </row>
    <row r="14" spans="1:6" ht="30.75" customHeight="1">
      <c r="A14" s="40" t="s">
        <v>38</v>
      </c>
      <c r="B14" s="41" t="s">
        <v>170</v>
      </c>
      <c r="C14" s="40" t="s">
        <v>82</v>
      </c>
      <c r="D14" s="45">
        <v>5</v>
      </c>
      <c r="E14" s="54"/>
      <c r="F14" s="25">
        <f t="shared" si="0"/>
        <v>0</v>
      </c>
    </row>
    <row r="15" spans="1:6" ht="30.75" customHeight="1">
      <c r="A15" s="40" t="s">
        <v>199</v>
      </c>
      <c r="B15" s="41" t="s">
        <v>200</v>
      </c>
      <c r="C15" s="40" t="s">
        <v>201</v>
      </c>
      <c r="D15" s="45">
        <v>3</v>
      </c>
      <c r="E15" s="54"/>
      <c r="F15" s="25">
        <f t="shared" si="0"/>
        <v>0</v>
      </c>
    </row>
    <row r="16" spans="1:6" ht="30.75" customHeight="1">
      <c r="A16" s="40" t="s">
        <v>202</v>
      </c>
      <c r="B16" s="41" t="s">
        <v>203</v>
      </c>
      <c r="C16" s="40" t="s">
        <v>201</v>
      </c>
      <c r="D16" s="45">
        <v>20</v>
      </c>
      <c r="E16" s="54"/>
      <c r="F16" s="25">
        <f t="shared" si="0"/>
        <v>0</v>
      </c>
    </row>
    <row r="17" spans="1:6" ht="30.75" customHeight="1">
      <c r="A17" s="40" t="s">
        <v>171</v>
      </c>
      <c r="B17" s="41" t="s">
        <v>172</v>
      </c>
      <c r="C17" s="40" t="s">
        <v>37</v>
      </c>
      <c r="D17" s="45"/>
      <c r="E17" s="54"/>
      <c r="F17" s="25"/>
    </row>
    <row r="18" spans="1:6" ht="30.75" customHeight="1">
      <c r="A18" s="40" t="s">
        <v>173</v>
      </c>
      <c r="B18" s="41" t="s">
        <v>174</v>
      </c>
      <c r="C18" s="40" t="s">
        <v>37</v>
      </c>
      <c r="D18" s="45"/>
      <c r="E18" s="54"/>
      <c r="F18" s="25"/>
    </row>
    <row r="19" spans="1:6" ht="30.75" customHeight="1">
      <c r="A19" s="40" t="s">
        <v>38</v>
      </c>
      <c r="B19" s="41" t="s">
        <v>175</v>
      </c>
      <c r="C19" s="40" t="s">
        <v>28</v>
      </c>
      <c r="D19" s="43">
        <v>1477.5</v>
      </c>
      <c r="E19" s="54"/>
      <c r="F19" s="25">
        <f t="shared" si="0"/>
        <v>0</v>
      </c>
    </row>
    <row r="20" spans="1:6" ht="30.75" customHeight="1">
      <c r="A20" s="40" t="s">
        <v>176</v>
      </c>
      <c r="B20" s="41" t="s">
        <v>177</v>
      </c>
      <c r="C20" s="40" t="s">
        <v>37</v>
      </c>
      <c r="D20" s="45"/>
      <c r="E20" s="54"/>
      <c r="F20" s="25"/>
    </row>
    <row r="21" spans="1:6" ht="30.75" customHeight="1">
      <c r="A21" s="40" t="s">
        <v>178</v>
      </c>
      <c r="B21" s="41" t="s">
        <v>177</v>
      </c>
      <c r="C21" s="40" t="s">
        <v>37</v>
      </c>
      <c r="D21" s="45"/>
      <c r="E21" s="54"/>
      <c r="F21" s="25"/>
    </row>
    <row r="22" spans="1:6" ht="30.75" customHeight="1">
      <c r="A22" s="40" t="s">
        <v>38</v>
      </c>
      <c r="B22" s="41" t="s">
        <v>179</v>
      </c>
      <c r="C22" s="40" t="s">
        <v>180</v>
      </c>
      <c r="D22" s="45">
        <v>1</v>
      </c>
      <c r="E22" s="54"/>
      <c r="F22" s="25">
        <f t="shared" si="0"/>
        <v>0</v>
      </c>
    </row>
    <row r="23" spans="1:6" ht="30.75" customHeight="1">
      <c r="A23" s="40" t="s">
        <v>101</v>
      </c>
      <c r="B23" s="41" t="s">
        <v>181</v>
      </c>
      <c r="C23" s="40" t="s">
        <v>180</v>
      </c>
      <c r="D23" s="45">
        <v>1</v>
      </c>
      <c r="E23" s="54"/>
      <c r="F23" s="25">
        <f t="shared" si="0"/>
        <v>0</v>
      </c>
    </row>
    <row r="24" spans="1:6" ht="30.75" customHeight="1">
      <c r="A24" s="40" t="s">
        <v>102</v>
      </c>
      <c r="B24" s="41" t="s">
        <v>182</v>
      </c>
      <c r="C24" s="40" t="s">
        <v>180</v>
      </c>
      <c r="D24" s="45">
        <v>1</v>
      </c>
      <c r="E24" s="54"/>
      <c r="F24" s="25">
        <f t="shared" si="0"/>
        <v>0</v>
      </c>
    </row>
    <row r="25" spans="1:6" s="26" customFormat="1" ht="36" customHeight="1">
      <c r="A25" s="67" t="s">
        <v>73</v>
      </c>
      <c r="B25" s="67"/>
      <c r="C25" s="67"/>
      <c r="D25" s="68">
        <f>ROUND(SUM(F5:F24),0)</f>
        <v>0</v>
      </c>
      <c r="E25" s="68"/>
      <c r="F25" s="34" t="s">
        <v>74</v>
      </c>
    </row>
  </sheetData>
  <sheetProtection password="86C9" sheet="1"/>
  <protectedRanges>
    <protectedRange sqref="E7:E12 E14:E16 E19 E22:E24" name="区域1"/>
  </protectedRanges>
  <mergeCells count="6">
    <mergeCell ref="A1:F1"/>
    <mergeCell ref="B2:D2"/>
    <mergeCell ref="E2:F2"/>
    <mergeCell ref="A3:F3"/>
    <mergeCell ref="A25:C25"/>
    <mergeCell ref="D25:E25"/>
  </mergeCells>
  <printOptions horizontalCentered="1"/>
  <pageMargins left="0.6299212598425197" right="0.6299212598425197" top="0.7086614173228347" bottom="0.9055118110236221" header="0.4724409448818898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15"/>
  <sheetViews>
    <sheetView zoomScalePageLayoutView="0" workbookViewId="0" topLeftCell="A4">
      <selection activeCell="I10" sqref="I10"/>
    </sheetView>
  </sheetViews>
  <sheetFormatPr defaultColWidth="9.00390625" defaultRowHeight="14.25"/>
  <cols>
    <col min="1" max="1" width="9.125" style="3" customWidth="1"/>
    <col min="2" max="2" width="28.625" style="3" customWidth="1"/>
    <col min="3" max="3" width="8.625" style="3" customWidth="1"/>
    <col min="4" max="4" width="11.125" style="3" customWidth="1"/>
    <col min="5" max="6" width="11.625" style="3" customWidth="1"/>
    <col min="7" max="16384" width="9.00390625" style="3" customWidth="1"/>
  </cols>
  <sheetData>
    <row r="1" spans="1:6" ht="34.5" customHeight="1">
      <c r="A1" s="55" t="s">
        <v>0</v>
      </c>
      <c r="B1" s="55"/>
      <c r="C1" s="55"/>
      <c r="D1" s="55"/>
      <c r="E1" s="55"/>
      <c r="F1" s="55"/>
    </row>
    <row r="2" spans="1:6" ht="34.5" customHeight="1">
      <c r="A2" s="3" t="s">
        <v>18</v>
      </c>
      <c r="B2" s="56" t="s">
        <v>84</v>
      </c>
      <c r="C2" s="56"/>
      <c r="D2" s="56"/>
      <c r="E2" s="57" t="s">
        <v>5</v>
      </c>
      <c r="F2" s="57"/>
    </row>
    <row r="3" spans="1:6" ht="34.5" customHeight="1">
      <c r="A3" s="58" t="s">
        <v>85</v>
      </c>
      <c r="B3" s="58"/>
      <c r="C3" s="58"/>
      <c r="D3" s="58"/>
      <c r="E3" s="58"/>
      <c r="F3" s="58"/>
    </row>
    <row r="4" spans="1:6" ht="34.5" customHeight="1">
      <c r="A4" s="6" t="s">
        <v>20</v>
      </c>
      <c r="B4" s="6" t="s">
        <v>21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6" s="17" customFormat="1" ht="33.75" customHeight="1">
      <c r="A5" s="31">
        <v>102</v>
      </c>
      <c r="B5" s="32" t="s">
        <v>45</v>
      </c>
      <c r="C5" s="31" t="s">
        <v>37</v>
      </c>
      <c r="D5" s="31" t="s">
        <v>37</v>
      </c>
      <c r="E5" s="15"/>
      <c r="F5" s="16"/>
    </row>
    <row r="6" spans="1:6" s="17" customFormat="1" ht="33.75" customHeight="1">
      <c r="A6" s="31" t="s">
        <v>22</v>
      </c>
      <c r="B6" s="32" t="s">
        <v>35</v>
      </c>
      <c r="C6" s="31" t="s">
        <v>23</v>
      </c>
      <c r="D6" s="31">
        <v>1</v>
      </c>
      <c r="E6" s="15"/>
      <c r="F6" s="16">
        <f>ROUND(D6*E6,0)</f>
        <v>0</v>
      </c>
    </row>
    <row r="7" spans="1:6" s="17" customFormat="1" ht="33.75" customHeight="1">
      <c r="A7" s="31" t="s">
        <v>27</v>
      </c>
      <c r="B7" s="32" t="s">
        <v>29</v>
      </c>
      <c r="C7" s="31" t="s">
        <v>23</v>
      </c>
      <c r="D7" s="31">
        <v>1</v>
      </c>
      <c r="E7" s="15"/>
      <c r="F7" s="16">
        <f>ROUND(D7*E7,0)</f>
        <v>0</v>
      </c>
    </row>
    <row r="8" spans="1:6" s="17" customFormat="1" ht="33.75" customHeight="1">
      <c r="A8" s="31" t="s">
        <v>30</v>
      </c>
      <c r="B8" s="32" t="s">
        <v>24</v>
      </c>
      <c r="C8" s="31" t="s">
        <v>23</v>
      </c>
      <c r="D8" s="31">
        <v>1</v>
      </c>
      <c r="E8" s="15"/>
      <c r="F8" s="16">
        <f>ROUND(D8*E8,0)</f>
        <v>0</v>
      </c>
    </row>
    <row r="9" spans="1:6" s="17" customFormat="1" ht="33.75" customHeight="1">
      <c r="A9" s="31">
        <v>103</v>
      </c>
      <c r="B9" s="32" t="s">
        <v>46</v>
      </c>
      <c r="C9" s="31" t="s">
        <v>37</v>
      </c>
      <c r="D9" s="31"/>
      <c r="E9" s="15"/>
      <c r="F9" s="16"/>
    </row>
    <row r="10" spans="1:6" s="17" customFormat="1" ht="52.5" customHeight="1">
      <c r="A10" s="31" t="s">
        <v>36</v>
      </c>
      <c r="B10" s="32" t="s">
        <v>76</v>
      </c>
      <c r="C10" s="31" t="s">
        <v>23</v>
      </c>
      <c r="D10" s="31">
        <v>1</v>
      </c>
      <c r="E10" s="15"/>
      <c r="F10" s="16">
        <f>ROUND(D10*E10,0)</f>
        <v>0</v>
      </c>
    </row>
    <row r="11" spans="1:6" s="17" customFormat="1" ht="33.75" customHeight="1">
      <c r="A11" s="31">
        <v>104</v>
      </c>
      <c r="B11" s="32" t="s">
        <v>26</v>
      </c>
      <c r="C11" s="31" t="s">
        <v>37</v>
      </c>
      <c r="D11" s="31"/>
      <c r="E11" s="15"/>
      <c r="F11" s="16"/>
    </row>
    <row r="12" spans="1:6" s="17" customFormat="1" ht="33.75" customHeight="1">
      <c r="A12" s="31" t="s">
        <v>25</v>
      </c>
      <c r="B12" s="32" t="s">
        <v>26</v>
      </c>
      <c r="C12" s="31" t="s">
        <v>23</v>
      </c>
      <c r="D12" s="31">
        <v>1</v>
      </c>
      <c r="E12" s="15"/>
      <c r="F12" s="16">
        <f>ROUND(D12*E12,0)</f>
        <v>0</v>
      </c>
    </row>
    <row r="13" spans="1:14" s="12" customFormat="1" ht="34.5" customHeight="1">
      <c r="A13" s="59" t="s">
        <v>34</v>
      </c>
      <c r="B13" s="59"/>
      <c r="C13" s="59"/>
      <c r="D13" s="60">
        <f>ROUND(SUM(F5:F12),0)</f>
        <v>0</v>
      </c>
      <c r="E13" s="60"/>
      <c r="F13" s="13" t="s">
        <v>19</v>
      </c>
      <c r="G13" s="14"/>
      <c r="H13" s="14"/>
      <c r="I13" s="14"/>
      <c r="J13" s="14"/>
      <c r="K13" s="14"/>
      <c r="L13" s="14"/>
      <c r="M13" s="14"/>
      <c r="N13" s="14"/>
    </row>
    <row r="14" ht="32.25" customHeight="1"/>
    <row r="15" ht="25.5" customHeight="1">
      <c r="A15" s="10"/>
    </row>
  </sheetData>
  <sheetProtection password="86C9" sheet="1"/>
  <protectedRanges>
    <protectedRange sqref="E6:E8 E10 E12" name="区域1"/>
  </protectedRanges>
  <mergeCells count="6">
    <mergeCell ref="A1:F1"/>
    <mergeCell ref="B2:D2"/>
    <mergeCell ref="A3:F3"/>
    <mergeCell ref="A13:C13"/>
    <mergeCell ref="D13:E13"/>
    <mergeCell ref="E2:F2"/>
  </mergeCells>
  <printOptions horizontalCentered="1"/>
  <pageMargins left="0.6299212598425197" right="0.6299212598425197" top="0.7086614173228347" bottom="0.9055118110236221" header="0.4724409448818898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30"/>
  <sheetViews>
    <sheetView zoomScalePageLayoutView="0" workbookViewId="0" topLeftCell="A22">
      <selection activeCell="E7" sqref="E7"/>
    </sheetView>
  </sheetViews>
  <sheetFormatPr defaultColWidth="9.00390625" defaultRowHeight="14.25"/>
  <cols>
    <col min="1" max="1" width="9.125" style="7" customWidth="1"/>
    <col min="2" max="2" width="28.625" style="3" customWidth="1"/>
    <col min="3" max="3" width="8.625" style="3" customWidth="1"/>
    <col min="4" max="4" width="11.125" style="8" customWidth="1"/>
    <col min="5" max="6" width="11.625" style="9" customWidth="1"/>
    <col min="7" max="7" width="9.00390625" style="3" customWidth="1"/>
    <col min="8" max="8" width="13.875" style="3" bestFit="1" customWidth="1"/>
    <col min="9" max="16384" width="9.00390625" style="3" customWidth="1"/>
  </cols>
  <sheetData>
    <row r="1" spans="1:6" ht="34.5" customHeight="1">
      <c r="A1" s="55" t="s">
        <v>0</v>
      </c>
      <c r="B1" s="55"/>
      <c r="C1" s="55"/>
      <c r="D1" s="55"/>
      <c r="E1" s="55"/>
      <c r="F1" s="55"/>
    </row>
    <row r="2" spans="1:6" ht="34.5" customHeight="1">
      <c r="A2" s="4" t="s">
        <v>18</v>
      </c>
      <c r="B2" s="61" t="str">
        <f>'第100章（滨河北路延长线）'!B2:D2</f>
        <v>2019年延庆区乡村公路建养工程（第四合同段）-滨河北路延长线</v>
      </c>
      <c r="C2" s="61"/>
      <c r="D2" s="61"/>
      <c r="E2" s="62" t="s">
        <v>6</v>
      </c>
      <c r="F2" s="62"/>
    </row>
    <row r="3" spans="1:6" ht="34.5" customHeight="1">
      <c r="A3" s="58" t="s">
        <v>86</v>
      </c>
      <c r="B3" s="58"/>
      <c r="C3" s="58"/>
      <c r="D3" s="58"/>
      <c r="E3" s="58"/>
      <c r="F3" s="58"/>
    </row>
    <row r="4" spans="1:6" ht="34.5" customHeight="1">
      <c r="A4" s="5" t="s">
        <v>20</v>
      </c>
      <c r="B4" s="6" t="s">
        <v>21</v>
      </c>
      <c r="C4" s="6" t="s">
        <v>1</v>
      </c>
      <c r="D4" s="11" t="s">
        <v>2</v>
      </c>
      <c r="E4" s="11" t="s">
        <v>3</v>
      </c>
      <c r="F4" s="11" t="s">
        <v>4</v>
      </c>
    </row>
    <row r="5" spans="1:6" s="17" customFormat="1" ht="32.25" customHeight="1">
      <c r="A5" s="46" t="s">
        <v>98</v>
      </c>
      <c r="B5" s="47" t="s">
        <v>47</v>
      </c>
      <c r="C5" s="46" t="s">
        <v>37</v>
      </c>
      <c r="D5" s="48"/>
      <c r="E5" s="18"/>
      <c r="F5" s="16"/>
    </row>
    <row r="6" spans="1:6" s="17" customFormat="1" ht="32.25" customHeight="1">
      <c r="A6" s="46" t="s">
        <v>204</v>
      </c>
      <c r="B6" s="47" t="s">
        <v>205</v>
      </c>
      <c r="C6" s="46" t="s">
        <v>37</v>
      </c>
      <c r="D6" s="48"/>
      <c r="E6" s="18"/>
      <c r="F6" s="16"/>
    </row>
    <row r="7" spans="1:6" s="17" customFormat="1" ht="32.25" customHeight="1">
      <c r="A7" s="46" t="s">
        <v>38</v>
      </c>
      <c r="B7" s="47" t="s">
        <v>206</v>
      </c>
      <c r="C7" s="46" t="s">
        <v>61</v>
      </c>
      <c r="D7" s="49">
        <v>812.2</v>
      </c>
      <c r="E7" s="18"/>
      <c r="F7" s="16">
        <f>ROUND(D7*E7,0)</f>
        <v>0</v>
      </c>
    </row>
    <row r="8" spans="1:6" s="17" customFormat="1" ht="32.25" customHeight="1">
      <c r="A8" s="46" t="s">
        <v>99</v>
      </c>
      <c r="B8" s="47" t="s">
        <v>100</v>
      </c>
      <c r="C8" s="46" t="s">
        <v>37</v>
      </c>
      <c r="D8" s="49"/>
      <c r="E8" s="18"/>
      <c r="F8" s="16"/>
    </row>
    <row r="9" spans="1:6" s="17" customFormat="1" ht="32.25" customHeight="1">
      <c r="A9" s="46" t="s">
        <v>38</v>
      </c>
      <c r="B9" s="52" t="s">
        <v>239</v>
      </c>
      <c r="C9" s="46" t="s">
        <v>28</v>
      </c>
      <c r="D9" s="49">
        <v>106.7</v>
      </c>
      <c r="E9" s="18"/>
      <c r="F9" s="16">
        <f aca="true" t="shared" si="0" ref="F9:F29">ROUND(D9*E9,0)</f>
        <v>0</v>
      </c>
    </row>
    <row r="10" spans="1:6" s="17" customFormat="1" ht="32.25" customHeight="1">
      <c r="A10" s="46" t="s">
        <v>103</v>
      </c>
      <c r="B10" s="47" t="s">
        <v>104</v>
      </c>
      <c r="C10" s="46" t="s">
        <v>105</v>
      </c>
      <c r="D10" s="51">
        <v>1</v>
      </c>
      <c r="E10" s="18"/>
      <c r="F10" s="16">
        <f t="shared" si="0"/>
        <v>0</v>
      </c>
    </row>
    <row r="11" spans="1:6" s="17" customFormat="1" ht="32.25" customHeight="1">
      <c r="A11" s="46" t="s">
        <v>106</v>
      </c>
      <c r="B11" s="47" t="s">
        <v>107</v>
      </c>
      <c r="C11" s="46" t="s">
        <v>37</v>
      </c>
      <c r="D11" s="49"/>
      <c r="E11" s="18"/>
      <c r="F11" s="16"/>
    </row>
    <row r="12" spans="1:6" s="17" customFormat="1" ht="32.25" customHeight="1">
      <c r="A12" s="46" t="s">
        <v>38</v>
      </c>
      <c r="B12" s="47" t="s">
        <v>207</v>
      </c>
      <c r="C12" s="46" t="s">
        <v>28</v>
      </c>
      <c r="D12" s="49">
        <v>55</v>
      </c>
      <c r="E12" s="18"/>
      <c r="F12" s="16">
        <f t="shared" si="0"/>
        <v>0</v>
      </c>
    </row>
    <row r="13" spans="1:6" s="17" customFormat="1" ht="32.25" customHeight="1">
      <c r="A13" s="46" t="s">
        <v>115</v>
      </c>
      <c r="B13" s="47" t="s">
        <v>58</v>
      </c>
      <c r="C13" s="46" t="s">
        <v>37</v>
      </c>
      <c r="D13" s="49"/>
      <c r="E13" s="18"/>
      <c r="F13" s="16"/>
    </row>
    <row r="14" spans="1:6" s="17" customFormat="1" ht="32.25" customHeight="1">
      <c r="A14" s="46" t="s">
        <v>59</v>
      </c>
      <c r="B14" s="47" t="s">
        <v>60</v>
      </c>
      <c r="C14" s="46" t="s">
        <v>37</v>
      </c>
      <c r="D14" s="49"/>
      <c r="E14" s="18"/>
      <c r="F14" s="16"/>
    </row>
    <row r="15" spans="1:6" s="17" customFormat="1" ht="32.25" customHeight="1">
      <c r="A15" s="46" t="s">
        <v>38</v>
      </c>
      <c r="B15" s="47" t="s">
        <v>77</v>
      </c>
      <c r="C15" s="46" t="s">
        <v>61</v>
      </c>
      <c r="D15" s="49">
        <v>1381.6</v>
      </c>
      <c r="E15" s="18"/>
      <c r="F15" s="16">
        <f t="shared" si="0"/>
        <v>0</v>
      </c>
    </row>
    <row r="16" spans="1:6" s="17" customFormat="1" ht="32.25" customHeight="1">
      <c r="A16" s="46" t="s">
        <v>116</v>
      </c>
      <c r="B16" s="47" t="s">
        <v>78</v>
      </c>
      <c r="C16" s="46" t="s">
        <v>37</v>
      </c>
      <c r="D16" s="49"/>
      <c r="E16" s="18"/>
      <c r="F16" s="16"/>
    </row>
    <row r="17" spans="1:6" s="17" customFormat="1" ht="32.25" customHeight="1">
      <c r="A17" s="46" t="s">
        <v>79</v>
      </c>
      <c r="B17" s="47" t="s">
        <v>80</v>
      </c>
      <c r="C17" s="46" t="s">
        <v>37</v>
      </c>
      <c r="D17" s="49"/>
      <c r="E17" s="18"/>
      <c r="F17" s="16"/>
    </row>
    <row r="18" spans="1:6" s="17" customFormat="1" ht="32.25" customHeight="1">
      <c r="A18" s="46" t="s">
        <v>38</v>
      </c>
      <c r="B18" s="47" t="s">
        <v>117</v>
      </c>
      <c r="C18" s="46" t="s">
        <v>61</v>
      </c>
      <c r="D18" s="49">
        <v>4395</v>
      </c>
      <c r="E18" s="18"/>
      <c r="F18" s="16">
        <f t="shared" si="0"/>
        <v>0</v>
      </c>
    </row>
    <row r="19" spans="1:6" s="17" customFormat="1" ht="32.25" customHeight="1">
      <c r="A19" s="46" t="s">
        <v>118</v>
      </c>
      <c r="B19" s="47" t="s">
        <v>119</v>
      </c>
      <c r="C19" s="46" t="s">
        <v>37</v>
      </c>
      <c r="D19" s="49"/>
      <c r="E19" s="18"/>
      <c r="F19" s="16"/>
    </row>
    <row r="20" spans="1:6" s="17" customFormat="1" ht="32.25" customHeight="1">
      <c r="A20" s="46" t="s">
        <v>120</v>
      </c>
      <c r="B20" s="47" t="s">
        <v>121</v>
      </c>
      <c r="C20" s="46" t="s">
        <v>37</v>
      </c>
      <c r="D20" s="49"/>
      <c r="E20" s="18"/>
      <c r="F20" s="16"/>
    </row>
    <row r="21" spans="1:6" s="17" customFormat="1" ht="32.25" customHeight="1">
      <c r="A21" s="46" t="s">
        <v>102</v>
      </c>
      <c r="B21" s="47" t="s">
        <v>122</v>
      </c>
      <c r="C21" s="46" t="s">
        <v>37</v>
      </c>
      <c r="D21" s="49"/>
      <c r="E21" s="18"/>
      <c r="F21" s="16"/>
    </row>
    <row r="22" spans="1:6" s="17" customFormat="1" ht="32.25" customHeight="1">
      <c r="A22" s="46" t="s">
        <v>123</v>
      </c>
      <c r="B22" s="47" t="s">
        <v>208</v>
      </c>
      <c r="C22" s="46" t="s">
        <v>61</v>
      </c>
      <c r="D22" s="49">
        <v>812.2</v>
      </c>
      <c r="E22" s="18"/>
      <c r="F22" s="16">
        <f t="shared" si="0"/>
        <v>0</v>
      </c>
    </row>
    <row r="23" spans="1:6" s="17" customFormat="1" ht="32.25" customHeight="1">
      <c r="A23" s="46" t="s">
        <v>83</v>
      </c>
      <c r="B23" s="47" t="s">
        <v>209</v>
      </c>
      <c r="C23" s="46" t="s">
        <v>28</v>
      </c>
      <c r="D23" s="49">
        <v>1258.6</v>
      </c>
      <c r="E23" s="18"/>
      <c r="F23" s="16">
        <f t="shared" si="0"/>
        <v>0</v>
      </c>
    </row>
    <row r="24" spans="1:6" s="17" customFormat="1" ht="32.25" customHeight="1">
      <c r="A24" s="46" t="s">
        <v>210</v>
      </c>
      <c r="B24" s="47" t="s">
        <v>211</v>
      </c>
      <c r="C24" s="46" t="s">
        <v>37</v>
      </c>
      <c r="D24" s="49"/>
      <c r="E24" s="18"/>
      <c r="F24" s="16"/>
    </row>
    <row r="25" spans="1:6" s="17" customFormat="1" ht="32.25" customHeight="1">
      <c r="A25" s="46" t="s">
        <v>212</v>
      </c>
      <c r="B25" s="47" t="s">
        <v>213</v>
      </c>
      <c r="C25" s="46" t="s">
        <v>37</v>
      </c>
      <c r="D25" s="49"/>
      <c r="E25" s="18"/>
      <c r="F25" s="16"/>
    </row>
    <row r="26" spans="1:6" s="17" customFormat="1" ht="32.25" customHeight="1">
      <c r="A26" s="46" t="s">
        <v>102</v>
      </c>
      <c r="B26" s="47" t="s">
        <v>214</v>
      </c>
      <c r="C26" s="46" t="s">
        <v>31</v>
      </c>
      <c r="D26" s="49">
        <v>178</v>
      </c>
      <c r="E26" s="18"/>
      <c r="F26" s="16">
        <f t="shared" si="0"/>
        <v>0</v>
      </c>
    </row>
    <row r="27" spans="1:6" s="17" customFormat="1" ht="32.25" customHeight="1">
      <c r="A27" s="46" t="s">
        <v>215</v>
      </c>
      <c r="B27" s="47" t="s">
        <v>216</v>
      </c>
      <c r="C27" s="46" t="s">
        <v>37</v>
      </c>
      <c r="D27" s="49"/>
      <c r="E27" s="18"/>
      <c r="F27" s="16"/>
    </row>
    <row r="28" spans="1:6" s="17" customFormat="1" ht="32.25" customHeight="1">
      <c r="A28" s="46" t="s">
        <v>38</v>
      </c>
      <c r="B28" s="47" t="s">
        <v>217</v>
      </c>
      <c r="C28" s="46" t="s">
        <v>61</v>
      </c>
      <c r="D28" s="49">
        <v>117.6</v>
      </c>
      <c r="E28" s="18"/>
      <c r="F28" s="16">
        <f t="shared" si="0"/>
        <v>0</v>
      </c>
    </row>
    <row r="29" spans="1:6" s="17" customFormat="1" ht="32.25" customHeight="1">
      <c r="A29" s="46" t="s">
        <v>218</v>
      </c>
      <c r="B29" s="47" t="s">
        <v>219</v>
      </c>
      <c r="C29" s="46" t="s">
        <v>31</v>
      </c>
      <c r="D29" s="49">
        <v>126</v>
      </c>
      <c r="E29" s="18"/>
      <c r="F29" s="16">
        <f t="shared" si="0"/>
        <v>0</v>
      </c>
    </row>
    <row r="30" spans="1:6" s="12" customFormat="1" ht="34.5" customHeight="1">
      <c r="A30" s="59" t="s">
        <v>39</v>
      </c>
      <c r="B30" s="59"/>
      <c r="C30" s="59"/>
      <c r="D30" s="60">
        <f>ROUND(SUM(F5:F29),0)</f>
        <v>0</v>
      </c>
      <c r="E30" s="60"/>
      <c r="F30" s="33" t="s">
        <v>19</v>
      </c>
    </row>
  </sheetData>
  <sheetProtection password="86C9" sheet="1"/>
  <protectedRanges>
    <protectedRange sqref="E7 E9:E10 E12 E15 E18 E22:E23 E26 E28:E29" name="区域1"/>
  </protectedRanges>
  <mergeCells count="6">
    <mergeCell ref="A30:C30"/>
    <mergeCell ref="D30:E30"/>
    <mergeCell ref="A1:F1"/>
    <mergeCell ref="B2:D2"/>
    <mergeCell ref="E2:F2"/>
    <mergeCell ref="A3:F3"/>
  </mergeCells>
  <printOptions horizontalCentered="1"/>
  <pageMargins left="0.6299212598425197" right="0.6299212598425197" top="0.7086614173228347" bottom="0.9055118110236221" header="0.4724409448818898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37"/>
  <sheetViews>
    <sheetView zoomScalePageLayoutView="0" workbookViewId="0" topLeftCell="A25">
      <selection activeCell="E7" sqref="E7"/>
    </sheetView>
  </sheetViews>
  <sheetFormatPr defaultColWidth="9.00390625" defaultRowHeight="14.25"/>
  <cols>
    <col min="1" max="1" width="9.125" style="7" customWidth="1"/>
    <col min="2" max="2" width="28.625" style="3" customWidth="1"/>
    <col min="3" max="3" width="8.625" style="3" customWidth="1"/>
    <col min="4" max="4" width="11.125" style="8" customWidth="1"/>
    <col min="5" max="6" width="11.625" style="9" customWidth="1"/>
    <col min="7" max="7" width="9.00390625" style="3" customWidth="1"/>
    <col min="8" max="8" width="45.00390625" style="3" bestFit="1" customWidth="1"/>
    <col min="9" max="9" width="13.875" style="3" bestFit="1" customWidth="1"/>
    <col min="10" max="16384" width="9.00390625" style="3" customWidth="1"/>
  </cols>
  <sheetData>
    <row r="1" spans="1:6" ht="34.5" customHeight="1">
      <c r="A1" s="55" t="s">
        <v>0</v>
      </c>
      <c r="B1" s="55"/>
      <c r="C1" s="55"/>
      <c r="D1" s="55"/>
      <c r="E1" s="55"/>
      <c r="F1" s="55"/>
    </row>
    <row r="2" spans="1:6" ht="34.5" customHeight="1">
      <c r="A2" s="4" t="s">
        <v>18</v>
      </c>
      <c r="B2" s="61" t="str">
        <f>'第100章（滨河北路延长线）'!B2:D2</f>
        <v>2019年延庆区乡村公路建养工程（第四合同段）-滨河北路延长线</v>
      </c>
      <c r="C2" s="61"/>
      <c r="D2" s="61"/>
      <c r="E2" s="62" t="s">
        <v>6</v>
      </c>
      <c r="F2" s="62"/>
    </row>
    <row r="3" spans="1:6" ht="34.5" customHeight="1">
      <c r="A3" s="58" t="s">
        <v>87</v>
      </c>
      <c r="B3" s="58"/>
      <c r="C3" s="58"/>
      <c r="D3" s="58"/>
      <c r="E3" s="58"/>
      <c r="F3" s="58"/>
    </row>
    <row r="4" spans="1:6" ht="34.5" customHeight="1">
      <c r="A4" s="5" t="s">
        <v>20</v>
      </c>
      <c r="B4" s="6" t="s">
        <v>21</v>
      </c>
      <c r="C4" s="6" t="s">
        <v>1</v>
      </c>
      <c r="D4" s="11" t="s">
        <v>2</v>
      </c>
      <c r="E4" s="11" t="s">
        <v>3</v>
      </c>
      <c r="F4" s="11" t="s">
        <v>4</v>
      </c>
    </row>
    <row r="5" spans="1:6" s="17" customFormat="1" ht="32.25" customHeight="1">
      <c r="A5" s="46" t="s">
        <v>132</v>
      </c>
      <c r="B5" s="47" t="s">
        <v>62</v>
      </c>
      <c r="C5" s="46" t="s">
        <v>37</v>
      </c>
      <c r="D5" s="48"/>
      <c r="E5" s="18"/>
      <c r="F5" s="16"/>
    </row>
    <row r="6" spans="1:6" s="17" customFormat="1" ht="32.25" customHeight="1">
      <c r="A6" s="46" t="s">
        <v>48</v>
      </c>
      <c r="B6" s="47" t="s">
        <v>133</v>
      </c>
      <c r="C6" s="46" t="s">
        <v>37</v>
      </c>
      <c r="D6" s="48"/>
      <c r="E6" s="18"/>
      <c r="F6" s="16"/>
    </row>
    <row r="7" spans="1:6" s="17" customFormat="1" ht="32.25" customHeight="1">
      <c r="A7" s="46" t="s">
        <v>38</v>
      </c>
      <c r="B7" s="47" t="s">
        <v>134</v>
      </c>
      <c r="C7" s="46" t="s">
        <v>28</v>
      </c>
      <c r="D7" s="49">
        <v>2985.7</v>
      </c>
      <c r="E7" s="18"/>
      <c r="F7" s="16">
        <f>ROUND(D7*E7,0)</f>
        <v>0</v>
      </c>
    </row>
    <row r="8" spans="1:6" s="29" customFormat="1" ht="32.25" customHeight="1">
      <c r="A8" s="46" t="s">
        <v>101</v>
      </c>
      <c r="B8" s="47" t="s">
        <v>136</v>
      </c>
      <c r="C8" s="46" t="s">
        <v>28</v>
      </c>
      <c r="D8" s="49">
        <v>3303.7</v>
      </c>
      <c r="E8" s="18"/>
      <c r="F8" s="16">
        <f aca="true" t="shared" si="0" ref="F8:F36">ROUND(D8*E8,0)</f>
        <v>0</v>
      </c>
    </row>
    <row r="9" spans="1:6" s="17" customFormat="1" ht="32.25" customHeight="1">
      <c r="A9" s="46" t="s">
        <v>142</v>
      </c>
      <c r="B9" s="47" t="s">
        <v>49</v>
      </c>
      <c r="C9" s="46" t="s">
        <v>37</v>
      </c>
      <c r="D9" s="49"/>
      <c r="E9" s="18"/>
      <c r="F9" s="16"/>
    </row>
    <row r="10" spans="1:6" s="17" customFormat="1" ht="32.25" customHeight="1">
      <c r="A10" s="46" t="s">
        <v>50</v>
      </c>
      <c r="B10" s="47" t="s">
        <v>51</v>
      </c>
      <c r="C10" s="46" t="s">
        <v>37</v>
      </c>
      <c r="D10" s="49"/>
      <c r="E10" s="18"/>
      <c r="F10" s="16"/>
    </row>
    <row r="11" spans="1:6" s="17" customFormat="1" ht="32.25" customHeight="1">
      <c r="A11" s="46" t="s">
        <v>38</v>
      </c>
      <c r="B11" s="47" t="s">
        <v>220</v>
      </c>
      <c r="C11" s="46" t="s">
        <v>28</v>
      </c>
      <c r="D11" s="49">
        <v>2692.7</v>
      </c>
      <c r="E11" s="18"/>
      <c r="F11" s="16">
        <f t="shared" si="0"/>
        <v>0</v>
      </c>
    </row>
    <row r="12" spans="1:6" s="17" customFormat="1" ht="32.25" customHeight="1">
      <c r="A12" s="46" t="s">
        <v>56</v>
      </c>
      <c r="B12" s="47" t="s">
        <v>57</v>
      </c>
      <c r="C12" s="46" t="s">
        <v>37</v>
      </c>
      <c r="D12" s="49"/>
      <c r="E12" s="18"/>
      <c r="F12" s="16"/>
    </row>
    <row r="13" spans="1:6" s="17" customFormat="1" ht="32.25" customHeight="1">
      <c r="A13" s="46" t="s">
        <v>38</v>
      </c>
      <c r="B13" s="47" t="s">
        <v>221</v>
      </c>
      <c r="C13" s="46" t="s">
        <v>28</v>
      </c>
      <c r="D13" s="49">
        <v>2747.7</v>
      </c>
      <c r="E13" s="18"/>
      <c r="F13" s="16">
        <f t="shared" si="0"/>
        <v>0</v>
      </c>
    </row>
    <row r="14" spans="1:6" s="17" customFormat="1" ht="32.25" customHeight="1">
      <c r="A14" s="46" t="s">
        <v>143</v>
      </c>
      <c r="B14" s="47" t="s">
        <v>52</v>
      </c>
      <c r="C14" s="46" t="s">
        <v>37</v>
      </c>
      <c r="D14" s="49"/>
      <c r="E14" s="18"/>
      <c r="F14" s="16"/>
    </row>
    <row r="15" spans="1:6" s="17" customFormat="1" ht="32.25" customHeight="1">
      <c r="A15" s="46" t="s">
        <v>144</v>
      </c>
      <c r="B15" s="47" t="s">
        <v>145</v>
      </c>
      <c r="C15" s="46" t="s">
        <v>37</v>
      </c>
      <c r="D15" s="49"/>
      <c r="E15" s="18"/>
      <c r="F15" s="16"/>
    </row>
    <row r="16" spans="1:6" s="17" customFormat="1" ht="32.25" customHeight="1">
      <c r="A16" s="46" t="s">
        <v>38</v>
      </c>
      <c r="B16" s="47" t="s">
        <v>222</v>
      </c>
      <c r="C16" s="46" t="s">
        <v>28</v>
      </c>
      <c r="D16" s="49">
        <v>2747.7</v>
      </c>
      <c r="E16" s="18"/>
      <c r="F16" s="16">
        <f t="shared" si="0"/>
        <v>0</v>
      </c>
    </row>
    <row r="17" spans="1:6" s="17" customFormat="1" ht="32.25" customHeight="1">
      <c r="A17" s="46" t="s">
        <v>41</v>
      </c>
      <c r="B17" s="47" t="s">
        <v>42</v>
      </c>
      <c r="C17" s="46" t="s">
        <v>37</v>
      </c>
      <c r="D17" s="49"/>
      <c r="E17" s="18"/>
      <c r="F17" s="16"/>
    </row>
    <row r="18" spans="1:6" s="17" customFormat="1" ht="32.25" customHeight="1">
      <c r="A18" s="46" t="s">
        <v>38</v>
      </c>
      <c r="B18" s="47" t="s">
        <v>223</v>
      </c>
      <c r="C18" s="46" t="s">
        <v>28</v>
      </c>
      <c r="D18" s="49">
        <v>2692.7</v>
      </c>
      <c r="E18" s="18"/>
      <c r="F18" s="16">
        <f t="shared" si="0"/>
        <v>0</v>
      </c>
    </row>
    <row r="19" spans="1:6" s="17" customFormat="1" ht="32.25" customHeight="1">
      <c r="A19" s="46" t="s">
        <v>147</v>
      </c>
      <c r="B19" s="47" t="s">
        <v>148</v>
      </c>
      <c r="C19" s="46" t="s">
        <v>37</v>
      </c>
      <c r="D19" s="49"/>
      <c r="E19" s="18"/>
      <c r="F19" s="16"/>
    </row>
    <row r="20" spans="1:6" s="17" customFormat="1" ht="32.25" customHeight="1">
      <c r="A20" s="46" t="s">
        <v>149</v>
      </c>
      <c r="B20" s="47" t="s">
        <v>150</v>
      </c>
      <c r="C20" s="46" t="s">
        <v>37</v>
      </c>
      <c r="D20" s="49"/>
      <c r="E20" s="18"/>
      <c r="F20" s="16"/>
    </row>
    <row r="21" spans="1:6" s="17" customFormat="1" ht="32.25" customHeight="1">
      <c r="A21" s="46" t="s">
        <v>38</v>
      </c>
      <c r="B21" s="47" t="s">
        <v>151</v>
      </c>
      <c r="C21" s="46" t="s">
        <v>28</v>
      </c>
      <c r="D21" s="49">
        <v>2692.7</v>
      </c>
      <c r="E21" s="18"/>
      <c r="F21" s="16">
        <f t="shared" si="0"/>
        <v>0</v>
      </c>
    </row>
    <row r="22" spans="1:6" s="17" customFormat="1" ht="32.25" customHeight="1">
      <c r="A22" s="46" t="s">
        <v>152</v>
      </c>
      <c r="B22" s="47" t="s">
        <v>53</v>
      </c>
      <c r="C22" s="46" t="s">
        <v>37</v>
      </c>
      <c r="D22" s="49"/>
      <c r="E22" s="18"/>
      <c r="F22" s="16"/>
    </row>
    <row r="23" spans="1:6" s="17" customFormat="1" ht="32.25" customHeight="1">
      <c r="A23" s="46" t="s">
        <v>54</v>
      </c>
      <c r="B23" s="47" t="s">
        <v>55</v>
      </c>
      <c r="C23" s="46" t="s">
        <v>37</v>
      </c>
      <c r="D23" s="49"/>
      <c r="E23" s="18"/>
      <c r="F23" s="16"/>
    </row>
    <row r="24" spans="1:6" s="17" customFormat="1" ht="32.25" customHeight="1">
      <c r="A24" s="46" t="s">
        <v>38</v>
      </c>
      <c r="B24" s="47" t="s">
        <v>224</v>
      </c>
      <c r="C24" s="46" t="s">
        <v>31</v>
      </c>
      <c r="D24" s="49">
        <v>130.1</v>
      </c>
      <c r="E24" s="18"/>
      <c r="F24" s="16">
        <f t="shared" si="0"/>
        <v>0</v>
      </c>
    </row>
    <row r="25" spans="1:6" s="17" customFormat="1" ht="32.25" customHeight="1">
      <c r="A25" s="46" t="s">
        <v>101</v>
      </c>
      <c r="B25" s="47" t="s">
        <v>153</v>
      </c>
      <c r="C25" s="46" t="s">
        <v>31</v>
      </c>
      <c r="D25" s="49">
        <v>700.3</v>
      </c>
      <c r="E25" s="18"/>
      <c r="F25" s="16">
        <f t="shared" si="0"/>
        <v>0</v>
      </c>
    </row>
    <row r="26" spans="1:6" s="17" customFormat="1" ht="32.25" customHeight="1">
      <c r="A26" s="46" t="s">
        <v>154</v>
      </c>
      <c r="B26" s="47" t="s">
        <v>155</v>
      </c>
      <c r="C26" s="46" t="s">
        <v>37</v>
      </c>
      <c r="D26" s="49"/>
      <c r="E26" s="18"/>
      <c r="F26" s="16"/>
    </row>
    <row r="27" spans="1:6" s="17" customFormat="1" ht="32.25" customHeight="1">
      <c r="A27" s="46" t="s">
        <v>38</v>
      </c>
      <c r="B27" s="47" t="s">
        <v>156</v>
      </c>
      <c r="C27" s="46" t="s">
        <v>28</v>
      </c>
      <c r="D27" s="49">
        <v>144.9</v>
      </c>
      <c r="E27" s="18"/>
      <c r="F27" s="16">
        <f t="shared" si="0"/>
        <v>0</v>
      </c>
    </row>
    <row r="28" spans="1:6" s="17" customFormat="1" ht="32.25" customHeight="1">
      <c r="A28" s="46" t="s">
        <v>157</v>
      </c>
      <c r="B28" s="47" t="s">
        <v>158</v>
      </c>
      <c r="C28" s="46" t="s">
        <v>37</v>
      </c>
      <c r="D28" s="49"/>
      <c r="E28" s="18"/>
      <c r="F28" s="16"/>
    </row>
    <row r="29" spans="1:6" s="17" customFormat="1" ht="32.25" customHeight="1">
      <c r="A29" s="46" t="s">
        <v>225</v>
      </c>
      <c r="B29" s="47" t="s">
        <v>226</v>
      </c>
      <c r="C29" s="46" t="s">
        <v>37</v>
      </c>
      <c r="D29" s="49"/>
      <c r="E29" s="18"/>
      <c r="F29" s="16"/>
    </row>
    <row r="30" spans="1:6" s="17" customFormat="1" ht="32.25" customHeight="1">
      <c r="A30" s="46" t="s">
        <v>38</v>
      </c>
      <c r="B30" s="47" t="s">
        <v>227</v>
      </c>
      <c r="C30" s="46" t="s">
        <v>31</v>
      </c>
      <c r="D30" s="49">
        <v>60</v>
      </c>
      <c r="E30" s="18"/>
      <c r="F30" s="16">
        <f t="shared" si="0"/>
        <v>0</v>
      </c>
    </row>
    <row r="31" spans="1:6" s="17" customFormat="1" ht="32.25" customHeight="1">
      <c r="A31" s="46" t="s">
        <v>101</v>
      </c>
      <c r="B31" s="47" t="s">
        <v>228</v>
      </c>
      <c r="C31" s="46" t="s">
        <v>31</v>
      </c>
      <c r="D31" s="49">
        <v>24</v>
      </c>
      <c r="E31" s="18"/>
      <c r="F31" s="16">
        <f t="shared" si="0"/>
        <v>0</v>
      </c>
    </row>
    <row r="32" spans="1:6" s="17" customFormat="1" ht="32.25" customHeight="1">
      <c r="A32" s="46" t="s">
        <v>102</v>
      </c>
      <c r="B32" s="47" t="s">
        <v>229</v>
      </c>
      <c r="C32" s="46" t="s">
        <v>31</v>
      </c>
      <c r="D32" s="49">
        <v>7</v>
      </c>
      <c r="E32" s="18"/>
      <c r="F32" s="16">
        <f t="shared" si="0"/>
        <v>0</v>
      </c>
    </row>
    <row r="33" spans="1:6" s="17" customFormat="1" ht="32.25" customHeight="1">
      <c r="A33" s="46" t="s">
        <v>159</v>
      </c>
      <c r="B33" s="47" t="s">
        <v>230</v>
      </c>
      <c r="C33" s="46" t="s">
        <v>37</v>
      </c>
      <c r="D33" s="49"/>
      <c r="E33" s="18"/>
      <c r="F33" s="16"/>
    </row>
    <row r="34" spans="1:6" s="17" customFormat="1" ht="32.25" customHeight="1">
      <c r="A34" s="46" t="s">
        <v>38</v>
      </c>
      <c r="B34" s="47" t="s">
        <v>231</v>
      </c>
      <c r="C34" s="46" t="s">
        <v>201</v>
      </c>
      <c r="D34" s="51">
        <v>6</v>
      </c>
      <c r="E34" s="18"/>
      <c r="F34" s="16">
        <f t="shared" si="0"/>
        <v>0</v>
      </c>
    </row>
    <row r="35" spans="1:6" s="29" customFormat="1" ht="32.25" customHeight="1">
      <c r="A35" s="46" t="s">
        <v>101</v>
      </c>
      <c r="B35" s="47" t="s">
        <v>232</v>
      </c>
      <c r="C35" s="46" t="s">
        <v>161</v>
      </c>
      <c r="D35" s="51">
        <v>2</v>
      </c>
      <c r="E35" s="18"/>
      <c r="F35" s="16">
        <f t="shared" si="0"/>
        <v>0</v>
      </c>
    </row>
    <row r="36" spans="1:6" s="17" customFormat="1" ht="32.25" customHeight="1">
      <c r="A36" s="46" t="s">
        <v>102</v>
      </c>
      <c r="B36" s="47" t="s">
        <v>233</v>
      </c>
      <c r="C36" s="46" t="s">
        <v>161</v>
      </c>
      <c r="D36" s="51">
        <v>3</v>
      </c>
      <c r="E36" s="18"/>
      <c r="F36" s="16">
        <f t="shared" si="0"/>
        <v>0</v>
      </c>
    </row>
    <row r="37" spans="1:6" s="12" customFormat="1" ht="34.5" customHeight="1">
      <c r="A37" s="59" t="s">
        <v>40</v>
      </c>
      <c r="B37" s="59"/>
      <c r="C37" s="59"/>
      <c r="D37" s="60">
        <f>ROUND(SUM(F5:F36),0)</f>
        <v>0</v>
      </c>
      <c r="E37" s="60"/>
      <c r="F37" s="33" t="s">
        <v>19</v>
      </c>
    </row>
  </sheetData>
  <sheetProtection password="86C9" sheet="1"/>
  <protectedRanges>
    <protectedRange sqref="E7:E8 E11 E13 E16 E18 E21 E24:E25 E27 E30:E32 E34:E36" name="区域1"/>
  </protectedRanges>
  <mergeCells count="6">
    <mergeCell ref="A1:F1"/>
    <mergeCell ref="B2:D2"/>
    <mergeCell ref="E2:F2"/>
    <mergeCell ref="A3:F3"/>
    <mergeCell ref="A37:C37"/>
    <mergeCell ref="D37:E37"/>
  </mergeCells>
  <printOptions horizontalCentered="1"/>
  <pageMargins left="0.6299212598425197" right="0.6299212598425197" top="0.7086614173228347" bottom="0.9055118110236221" header="0.4724409448818898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8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9.125" style="7" customWidth="1"/>
    <col min="2" max="2" width="28.625" style="3" customWidth="1"/>
    <col min="3" max="3" width="8.625" style="3" customWidth="1"/>
    <col min="4" max="4" width="11.125" style="19" customWidth="1"/>
    <col min="5" max="6" width="11.625" style="9" customWidth="1"/>
    <col min="7" max="7" width="9.00390625" style="3" customWidth="1"/>
    <col min="8" max="8" width="45.00390625" style="3" bestFit="1" customWidth="1"/>
    <col min="9" max="9" width="13.875" style="3" bestFit="1" customWidth="1"/>
    <col min="10" max="16384" width="9.00390625" style="3" customWidth="1"/>
  </cols>
  <sheetData>
    <row r="1" spans="1:6" ht="34.5" customHeight="1">
      <c r="A1" s="55" t="s">
        <v>0</v>
      </c>
      <c r="B1" s="55"/>
      <c r="C1" s="55"/>
      <c r="D1" s="55"/>
      <c r="E1" s="55"/>
      <c r="F1" s="55"/>
    </row>
    <row r="2" spans="1:6" ht="34.5" customHeight="1">
      <c r="A2" s="7" t="s">
        <v>18</v>
      </c>
      <c r="B2" s="61" t="str">
        <f>'第100章（滨河北路延长线）'!B2:D2</f>
        <v>2019年延庆区乡村公路建养工程（第四合同段）-滨河北路延长线</v>
      </c>
      <c r="C2" s="61"/>
      <c r="D2" s="61"/>
      <c r="E2" s="62" t="s">
        <v>6</v>
      </c>
      <c r="F2" s="62"/>
    </row>
    <row r="3" spans="1:6" ht="34.5" customHeight="1">
      <c r="A3" s="58" t="s">
        <v>88</v>
      </c>
      <c r="B3" s="58"/>
      <c r="C3" s="58"/>
      <c r="D3" s="58"/>
      <c r="E3" s="58"/>
      <c r="F3" s="58"/>
    </row>
    <row r="4" spans="1:6" ht="34.5" customHeight="1">
      <c r="A4" s="5" t="s">
        <v>20</v>
      </c>
      <c r="B4" s="6" t="s">
        <v>21</v>
      </c>
      <c r="C4" s="6" t="s">
        <v>1</v>
      </c>
      <c r="D4" s="11" t="s">
        <v>2</v>
      </c>
      <c r="E4" s="11" t="s">
        <v>3</v>
      </c>
      <c r="F4" s="11" t="s">
        <v>4</v>
      </c>
    </row>
    <row r="5" spans="1:6" s="17" customFormat="1" ht="38.25" customHeight="1">
      <c r="A5" s="46" t="s">
        <v>234</v>
      </c>
      <c r="B5" s="47" t="s">
        <v>81</v>
      </c>
      <c r="C5" s="46" t="s">
        <v>37</v>
      </c>
      <c r="D5" s="48"/>
      <c r="E5" s="18"/>
      <c r="F5" s="16"/>
    </row>
    <row r="6" spans="1:6" s="17" customFormat="1" ht="38.25" customHeight="1">
      <c r="A6" s="46" t="s">
        <v>235</v>
      </c>
      <c r="B6" s="47" t="s">
        <v>236</v>
      </c>
      <c r="C6" s="46" t="s">
        <v>37</v>
      </c>
      <c r="D6" s="48"/>
      <c r="E6" s="18"/>
      <c r="F6" s="16"/>
    </row>
    <row r="7" spans="1:6" s="17" customFormat="1" ht="38.25" customHeight="1">
      <c r="A7" s="46" t="s">
        <v>38</v>
      </c>
      <c r="B7" s="52" t="s">
        <v>240</v>
      </c>
      <c r="C7" s="46" t="s">
        <v>31</v>
      </c>
      <c r="D7" s="49">
        <v>21</v>
      </c>
      <c r="E7" s="18"/>
      <c r="F7" s="16">
        <f>ROUND(D7*E7,0)</f>
        <v>0</v>
      </c>
    </row>
    <row r="8" spans="1:6" s="12" customFormat="1" ht="34.5" customHeight="1">
      <c r="A8" s="59" t="s">
        <v>75</v>
      </c>
      <c r="B8" s="59"/>
      <c r="C8" s="59"/>
      <c r="D8" s="60">
        <f>ROUND(SUM(F5:F7),0)</f>
        <v>0</v>
      </c>
      <c r="E8" s="60"/>
      <c r="F8" s="33" t="s">
        <v>19</v>
      </c>
    </row>
  </sheetData>
  <sheetProtection password="86C9" sheet="1"/>
  <protectedRanges>
    <protectedRange sqref="E7" name="区域1"/>
  </protectedRanges>
  <mergeCells count="6">
    <mergeCell ref="A1:F1"/>
    <mergeCell ref="B2:D2"/>
    <mergeCell ref="E2:F2"/>
    <mergeCell ref="A3:F3"/>
    <mergeCell ref="A8:C8"/>
    <mergeCell ref="D8:E8"/>
  </mergeCells>
  <printOptions horizontalCentered="1"/>
  <pageMargins left="0.6299212598425197" right="0.6299212598425197" top="0.7086614173228347" bottom="0.9055118110236221" header="0.4724409448818898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14"/>
  <sheetViews>
    <sheetView workbookViewId="0" topLeftCell="A1">
      <selection activeCell="E7" sqref="E7"/>
    </sheetView>
  </sheetViews>
  <sheetFormatPr defaultColWidth="9.00390625" defaultRowHeight="14.25"/>
  <cols>
    <col min="1" max="1" width="9.125" style="21" customWidth="1"/>
    <col min="2" max="2" width="28.625" style="20" customWidth="1"/>
    <col min="3" max="3" width="8.625" style="20" customWidth="1"/>
    <col min="4" max="4" width="11.125" style="27" customWidth="1"/>
    <col min="5" max="6" width="11.625" style="28" customWidth="1"/>
    <col min="7" max="16384" width="9.00390625" style="20" customWidth="1"/>
  </cols>
  <sheetData>
    <row r="1" spans="1:6" ht="34.5" customHeight="1">
      <c r="A1" s="63" t="s">
        <v>63</v>
      </c>
      <c r="B1" s="63"/>
      <c r="C1" s="63"/>
      <c r="D1" s="63"/>
      <c r="E1" s="63"/>
      <c r="F1" s="63"/>
    </row>
    <row r="2" spans="1:6" ht="34.5" customHeight="1">
      <c r="A2" s="21" t="s">
        <v>64</v>
      </c>
      <c r="B2" s="64" t="str">
        <f>'第100章（滨河北路延长线）'!B2</f>
        <v>2019年延庆区乡村公路建养工程（第四合同段）-滨河北路延长线</v>
      </c>
      <c r="C2" s="64"/>
      <c r="D2" s="64"/>
      <c r="E2" s="65" t="s">
        <v>65</v>
      </c>
      <c r="F2" s="65"/>
    </row>
    <row r="3" spans="1:6" ht="34.5" customHeight="1">
      <c r="A3" s="66" t="s">
        <v>89</v>
      </c>
      <c r="B3" s="66"/>
      <c r="C3" s="66"/>
      <c r="D3" s="66"/>
      <c r="E3" s="66"/>
      <c r="F3" s="66"/>
    </row>
    <row r="4" spans="1:6" ht="34.5" customHeight="1">
      <c r="A4" s="22" t="s">
        <v>66</v>
      </c>
      <c r="B4" s="23" t="s">
        <v>67</v>
      </c>
      <c r="C4" s="23" t="s">
        <v>68</v>
      </c>
      <c r="D4" s="24" t="s">
        <v>69</v>
      </c>
      <c r="E4" s="24" t="s">
        <v>70</v>
      </c>
      <c r="F4" s="24" t="s">
        <v>71</v>
      </c>
    </row>
    <row r="5" spans="1:6" ht="30.75" customHeight="1">
      <c r="A5" s="46" t="s">
        <v>162</v>
      </c>
      <c r="B5" s="47" t="s">
        <v>72</v>
      </c>
      <c r="C5" s="46" t="s">
        <v>37</v>
      </c>
      <c r="D5" s="48"/>
      <c r="E5" s="54"/>
      <c r="F5" s="25"/>
    </row>
    <row r="6" spans="1:6" ht="30.75" customHeight="1">
      <c r="A6" s="46" t="s">
        <v>163</v>
      </c>
      <c r="B6" s="47" t="s">
        <v>164</v>
      </c>
      <c r="C6" s="46" t="s">
        <v>37</v>
      </c>
      <c r="D6" s="48"/>
      <c r="E6" s="54"/>
      <c r="F6" s="25"/>
    </row>
    <row r="7" spans="1:6" ht="30.75" customHeight="1">
      <c r="A7" s="46" t="s">
        <v>38</v>
      </c>
      <c r="B7" s="52" t="s">
        <v>238</v>
      </c>
      <c r="C7" s="46" t="s">
        <v>82</v>
      </c>
      <c r="D7" s="46">
        <v>1</v>
      </c>
      <c r="E7" s="54"/>
      <c r="F7" s="25">
        <f>ROUND(D7*E7,0)</f>
        <v>0</v>
      </c>
    </row>
    <row r="8" spans="1:6" ht="30.75" customHeight="1">
      <c r="A8" s="46" t="s">
        <v>171</v>
      </c>
      <c r="B8" s="47" t="s">
        <v>172</v>
      </c>
      <c r="C8" s="46" t="s">
        <v>37</v>
      </c>
      <c r="D8" s="50"/>
      <c r="E8" s="54"/>
      <c r="F8" s="25"/>
    </row>
    <row r="9" spans="1:6" ht="30.75" customHeight="1">
      <c r="A9" s="46" t="s">
        <v>173</v>
      </c>
      <c r="B9" s="47" t="s">
        <v>174</v>
      </c>
      <c r="C9" s="46" t="s">
        <v>37</v>
      </c>
      <c r="D9" s="50"/>
      <c r="E9" s="54"/>
      <c r="F9" s="25"/>
    </row>
    <row r="10" spans="1:6" ht="30.75" customHeight="1">
      <c r="A10" s="46" t="s">
        <v>38</v>
      </c>
      <c r="B10" s="47" t="s">
        <v>175</v>
      </c>
      <c r="C10" s="46" t="s">
        <v>28</v>
      </c>
      <c r="D10" s="46">
        <v>71.68</v>
      </c>
      <c r="E10" s="54"/>
      <c r="F10" s="25">
        <f>ROUND(D10*E10,0)</f>
        <v>0</v>
      </c>
    </row>
    <row r="11" spans="1:6" ht="30.75" customHeight="1">
      <c r="A11" s="46" t="s">
        <v>176</v>
      </c>
      <c r="B11" s="47" t="s">
        <v>177</v>
      </c>
      <c r="C11" s="46" t="s">
        <v>37</v>
      </c>
      <c r="D11" s="50"/>
      <c r="E11" s="54"/>
      <c r="F11" s="25"/>
    </row>
    <row r="12" spans="1:6" ht="30.75" customHeight="1">
      <c r="A12" s="46" t="s">
        <v>178</v>
      </c>
      <c r="B12" s="47" t="s">
        <v>177</v>
      </c>
      <c r="C12" s="46" t="s">
        <v>37</v>
      </c>
      <c r="D12" s="50"/>
      <c r="E12" s="54"/>
      <c r="F12" s="25"/>
    </row>
    <row r="13" spans="1:6" ht="30.75" customHeight="1">
      <c r="A13" s="46" t="s">
        <v>38</v>
      </c>
      <c r="B13" s="47" t="s">
        <v>237</v>
      </c>
      <c r="C13" s="46" t="s">
        <v>180</v>
      </c>
      <c r="D13" s="46">
        <v>1</v>
      </c>
      <c r="E13" s="54"/>
      <c r="F13" s="25">
        <f>ROUND(D13*E13,0)</f>
        <v>0</v>
      </c>
    </row>
    <row r="14" spans="1:6" s="26" customFormat="1" ht="36" customHeight="1">
      <c r="A14" s="67" t="s">
        <v>73</v>
      </c>
      <c r="B14" s="67"/>
      <c r="C14" s="67"/>
      <c r="D14" s="68">
        <f>ROUND(SUM(F5:F13),0)</f>
        <v>0</v>
      </c>
      <c r="E14" s="68"/>
      <c r="F14" s="34" t="s">
        <v>74</v>
      </c>
    </row>
  </sheetData>
  <sheetProtection password="86C9" sheet="1"/>
  <protectedRanges>
    <protectedRange sqref="E7 E10 E13" name="区域1"/>
  </protectedRanges>
  <mergeCells count="6">
    <mergeCell ref="A1:F1"/>
    <mergeCell ref="B2:D2"/>
    <mergeCell ref="E2:F2"/>
    <mergeCell ref="A3:F3"/>
    <mergeCell ref="A14:C14"/>
    <mergeCell ref="D14:E14"/>
  </mergeCells>
  <printOptions horizontalCentered="1"/>
  <pageMargins left="0.6299212598425197" right="0.6299212598425197" top="0.7086614173228347" bottom="0.9055118110236221" header="0.4724409448818898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2019-10-09T08:00:29Z</cp:lastPrinted>
  <dcterms:created xsi:type="dcterms:W3CDTF">2008-04-07T07:00:19Z</dcterms:created>
  <dcterms:modified xsi:type="dcterms:W3CDTF">2019-10-09T08:22:16Z</dcterms:modified>
  <cp:category/>
  <cp:version/>
  <cp:contentType/>
  <cp:contentStatus/>
</cp:coreProperties>
</file>