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6405" tabRatio="733" firstSheet="1" activeTab="6"/>
  </bookViews>
  <sheets>
    <sheet name="第100章（静态秤）" sheetId="1" r:id="rId1"/>
    <sheet name="第300章（静态秤）" sheetId="2" r:id="rId2"/>
    <sheet name="第600章（静态秤）" sheetId="3" r:id="rId3"/>
    <sheet name="设备清单（静态秤）" sheetId="4" r:id="rId4"/>
    <sheet name="第100章（密三路）" sheetId="5" r:id="rId5"/>
    <sheet name="第600章（密三路）" sheetId="6" r:id="rId6"/>
    <sheet name="汇总表" sheetId="7" r:id="rId7"/>
  </sheets>
  <definedNames>
    <definedName name="_xlnm.Print_Titles" localSheetId="2">'第600章（静态秤）'!$1:$4</definedName>
    <definedName name="_xlnm.Print_Titles" localSheetId="5">'第600章（密三路）'!$1:$4</definedName>
  </definedNames>
  <calcPr fullCalcOnLoad="1"/>
</workbook>
</file>

<file path=xl/sharedStrings.xml><?xml version="1.0" encoding="utf-8"?>
<sst xmlns="http://schemas.openxmlformats.org/spreadsheetml/2006/main" count="227" uniqueCount="127">
  <si>
    <t>工程量清单</t>
  </si>
  <si>
    <t>工程名称：</t>
  </si>
  <si>
    <t>货币单位：人民币元</t>
  </si>
  <si>
    <t>子目号</t>
  </si>
  <si>
    <t>子目名称</t>
  </si>
  <si>
    <t>单位</t>
  </si>
  <si>
    <t>数量</t>
  </si>
  <si>
    <t>单价</t>
  </si>
  <si>
    <t>合价</t>
  </si>
  <si>
    <t>102-1</t>
  </si>
  <si>
    <t>总额</t>
  </si>
  <si>
    <t>102-2</t>
  </si>
  <si>
    <t>施工环保费</t>
  </si>
  <si>
    <t>102-3</t>
  </si>
  <si>
    <t>安全生产费</t>
  </si>
  <si>
    <t>104-1</t>
  </si>
  <si>
    <t>承包人驻地建设</t>
  </si>
  <si>
    <t>清单  第100章 合计   人民币</t>
  </si>
  <si>
    <t>元</t>
  </si>
  <si>
    <t xml:space="preserve">  货币单位：人民币元</t>
  </si>
  <si>
    <t/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</si>
  <si>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</si>
  <si>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</si>
  <si>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</si>
  <si>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</si>
  <si>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</si>
  <si>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</si>
  <si>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</si>
  <si>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</si>
  <si>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</si>
  <si>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绿化及环境保护</t>
  </si>
  <si>
    <t>投标价（8+12=13）</t>
  </si>
  <si>
    <t>102</t>
  </si>
  <si>
    <t>工程管理</t>
  </si>
  <si>
    <t>竣工文件</t>
  </si>
  <si>
    <t>103</t>
  </si>
  <si>
    <t>临时工程与设施</t>
  </si>
  <si>
    <t>104</t>
  </si>
  <si>
    <r>
      <t>103-</t>
    </r>
    <r>
      <rPr>
        <sz val="11.5"/>
        <color indexed="8"/>
        <rFont val="宋体"/>
        <family val="0"/>
      </rPr>
      <t>6</t>
    </r>
  </si>
  <si>
    <t>交通导改</t>
  </si>
  <si>
    <t>工程名称:</t>
  </si>
  <si>
    <t>货币单位：人民币元</t>
  </si>
  <si>
    <t>安全设施及预埋管线</t>
  </si>
  <si>
    <t>第100章至第700章清单合计</t>
  </si>
  <si>
    <t>已包含在清单合计中材料、工程设备、专业工程暂估价合计</t>
  </si>
  <si>
    <t>已包含在清单合计中的安全生产费（投标控制价的1.5%）</t>
  </si>
  <si>
    <t>清单合计减去材料、工程设备、专业工程暂估价、安全生产费合计(8-9-10=11)（评标价）</t>
  </si>
  <si>
    <r>
      <t>清单     第6</t>
    </r>
    <r>
      <rPr>
        <b/>
        <sz val="16"/>
        <rFont val="宋体"/>
        <family val="0"/>
      </rPr>
      <t>00章  安全设施及预埋管线</t>
    </r>
  </si>
  <si>
    <t>清单     第100章  总则</t>
  </si>
  <si>
    <r>
      <t>清单  第</t>
    </r>
    <r>
      <rPr>
        <sz val="11.5"/>
        <rFont val="宋体"/>
        <family val="0"/>
      </rPr>
      <t>6</t>
    </r>
    <r>
      <rPr>
        <sz val="11.5"/>
        <rFont val="宋体"/>
        <family val="0"/>
      </rPr>
      <t>00章 合计   人民币</t>
    </r>
  </si>
  <si>
    <t>-a</t>
  </si>
  <si>
    <t>-b</t>
  </si>
  <si>
    <r>
      <t>清单     第</t>
    </r>
    <r>
      <rPr>
        <b/>
        <sz val="16"/>
        <rFont val="宋体"/>
        <family val="0"/>
      </rPr>
      <t>3</t>
    </r>
    <r>
      <rPr>
        <b/>
        <sz val="16"/>
        <rFont val="宋体"/>
        <family val="0"/>
      </rPr>
      <t>00章  路面</t>
    </r>
  </si>
  <si>
    <r>
      <t>清单  第</t>
    </r>
    <r>
      <rPr>
        <sz val="11.5"/>
        <rFont val="宋体"/>
        <family val="0"/>
      </rPr>
      <t>3</t>
    </r>
    <r>
      <rPr>
        <sz val="11.5"/>
        <rFont val="宋体"/>
        <family val="0"/>
      </rPr>
      <t>00章 合计   人民币</t>
    </r>
  </si>
  <si>
    <t>水泥混凝土面板</t>
  </si>
  <si>
    <t>路面及中央分隔带排水</t>
  </si>
  <si>
    <r>
      <t>3</t>
    </r>
    <r>
      <rPr>
        <sz val="11.5"/>
        <color indexed="8"/>
        <rFont val="宋体"/>
        <family val="0"/>
      </rPr>
      <t>14-1</t>
    </r>
  </si>
  <si>
    <t>m</t>
  </si>
  <si>
    <t>检查站静态秤</t>
  </si>
  <si>
    <t>新建安全岛</t>
  </si>
  <si>
    <t>座</t>
  </si>
  <si>
    <t>总额</t>
  </si>
  <si>
    <t>大旺务检查站初检区</t>
  </si>
  <si>
    <t>项</t>
  </si>
  <si>
    <t>排水管及雨水井</t>
  </si>
  <si>
    <t>座</t>
  </si>
  <si>
    <r>
      <t>312-</t>
    </r>
    <r>
      <rPr>
        <sz val="11.5"/>
        <color indexed="8"/>
        <rFont val="宋体"/>
        <family val="0"/>
      </rPr>
      <t>3</t>
    </r>
  </si>
  <si>
    <t>站内道路恢复</t>
  </si>
  <si>
    <t>大旺务检查站初检区道路恢复</t>
  </si>
  <si>
    <t>项</t>
  </si>
  <si>
    <t>大旺务检查站复检区道路恢复</t>
  </si>
  <si>
    <t>DN300排水管（水泥混凝土管）</t>
  </si>
  <si>
    <r>
      <t>609</t>
    </r>
    <r>
      <rPr>
        <sz val="11.5"/>
        <color indexed="8"/>
        <rFont val="宋体"/>
        <family val="0"/>
      </rPr>
      <t>-1</t>
    </r>
  </si>
  <si>
    <r>
      <t>-</t>
    </r>
    <r>
      <rPr>
        <sz val="11.5"/>
        <color indexed="8"/>
        <rFont val="宋体"/>
        <family val="0"/>
      </rPr>
      <t>a</t>
    </r>
  </si>
  <si>
    <t>-c</t>
  </si>
  <si>
    <t>-d</t>
  </si>
  <si>
    <t>设备采购及安装</t>
  </si>
  <si>
    <t>-a-1</t>
  </si>
  <si>
    <t>处</t>
  </si>
  <si>
    <t>拆改工程（调整混凝土隔离墩）</t>
  </si>
  <si>
    <t>整车首次计量检定</t>
  </si>
  <si>
    <t>套</t>
  </si>
  <si>
    <t>-a-2</t>
  </si>
  <si>
    <t>自动栏杆机采购及安装</t>
  </si>
  <si>
    <t>摄像机（含立杆基础）采购及安装</t>
  </si>
  <si>
    <t>-a-3</t>
  </si>
  <si>
    <t>-a-4</t>
  </si>
  <si>
    <t>-a-5</t>
  </si>
  <si>
    <t>-a-6</t>
  </si>
  <si>
    <t>-a-7</t>
  </si>
  <si>
    <t>红外线车辆分离器采购及安装</t>
  </si>
  <si>
    <t>线圈检测器（双通道，含检测线圈）采购及安装</t>
  </si>
  <si>
    <t>水泵采购及安装</t>
  </si>
  <si>
    <t>称重显示屏采购及安装</t>
  </si>
  <si>
    <t>609-2</t>
  </si>
  <si>
    <t>现有设备拆除、安装调试及保存</t>
  </si>
  <si>
    <t>称重秤台（整车）（含称重传感器）（3.1*21m）采购及安装</t>
  </si>
  <si>
    <t>称重称台、基础（3.1*21m）</t>
  </si>
  <si>
    <t>大旺务检查站复检区</t>
  </si>
  <si>
    <t>称重称台、基础（3*18m）</t>
  </si>
  <si>
    <t>路网外场设备</t>
  </si>
  <si>
    <t>轴载检测设备</t>
  </si>
  <si>
    <t>2019年平谷区检查站静态秤改造工程、密三路大修工程-外场设备工程</t>
  </si>
  <si>
    <t>合计（元）</t>
  </si>
  <si>
    <t>密三路K44+090轴载检测设备恢复</t>
  </si>
  <si>
    <t>处</t>
  </si>
  <si>
    <r>
      <t>2019年</t>
    </r>
    <r>
      <rPr>
        <sz val="11.5"/>
        <rFont val="宋体"/>
        <family val="0"/>
      </rPr>
      <t>平谷</t>
    </r>
    <r>
      <rPr>
        <sz val="11.5"/>
        <rFont val="宋体"/>
        <family val="0"/>
      </rPr>
      <t>区检查站静态秤</t>
    </r>
    <r>
      <rPr>
        <sz val="11.5"/>
        <rFont val="宋体"/>
        <family val="0"/>
      </rPr>
      <t>改造工程</t>
    </r>
  </si>
  <si>
    <t>静态秤改造工程</t>
  </si>
  <si>
    <t>轮胎轴型识别器采购及安装</t>
  </si>
  <si>
    <t>新建雨水检查井</t>
  </si>
  <si>
    <r>
      <t>2019年</t>
    </r>
    <r>
      <rPr>
        <sz val="11.5"/>
        <rFont val="宋体"/>
        <family val="0"/>
      </rPr>
      <t>平谷区密三路大修工程-外场设备工程</t>
    </r>
  </si>
  <si>
    <t>密三路-外场设备工程</t>
  </si>
  <si>
    <t>投标人采购主要设备清单</t>
  </si>
  <si>
    <t>工程名称：2018年房山区公路路网交通信息采集与发布设施建设工程</t>
  </si>
  <si>
    <t xml:space="preserve">  货币单位：人民币元</t>
  </si>
  <si>
    <t>序号</t>
  </si>
  <si>
    <t>设备名称</t>
  </si>
  <si>
    <t>单位</t>
  </si>
  <si>
    <t>数量</t>
  </si>
  <si>
    <t>单价</t>
  </si>
  <si>
    <t>备注</t>
  </si>
  <si>
    <t>套</t>
  </si>
  <si>
    <t>备注：投标人应按照本清单填报主要设备采购单价，设备采购单价填报时应满足投标人须知3.2.8项的相关规定和要求。</t>
  </si>
  <si>
    <t>称重秤台（整车）（含称重传感器)（3.1*21m）（含安装）</t>
  </si>
  <si>
    <t>按上项（11）金额的5%作为不可预见因素的暂定金额</t>
  </si>
  <si>
    <t>609-1</t>
  </si>
  <si>
    <t>609-3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</si>
</sst>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0.000"/>
    <numFmt numFmtId="178" formatCode="0.00_ "/>
    <numFmt numFmtId="179" formatCode="0.0_ 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0.00"/>
    <numFmt numFmtId="185" formatCode="#0"/>
    <numFmt numFmtId="186" formatCode="0;_샿"/>
    <numFmt numFmtId="187" formatCode="0.0;_샿"/>
    <numFmt numFmtId="188" formatCode="0.00;_샿"/>
    <numFmt numFmtId="189" formatCode="0.000_ "/>
    <numFmt numFmtId="190" formatCode="0.000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"/>
    <numFmt numFmtId="196" formatCode="0.00000_ "/>
    <numFmt numFmtId="197" formatCode="0.000000_ "/>
    <numFmt numFmtId="198" formatCode="0.0000000_ "/>
    <numFmt numFmtId="199" formatCode="0.0000"/>
    <numFmt numFmtId="200" formatCode="0.0"/>
  </numFmts>
  <fonts count="65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.5"/>
      <name val="宋体"/>
      <family val="0"/>
    </font>
    <font>
      <sz val="11.5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1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宋体"/>
      <family val="0"/>
    </font>
    <font>
      <u val="single"/>
      <sz val="11.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1.5"/>
      <color indexed="8"/>
      <name val="Calibri"/>
      <family val="0"/>
    </font>
    <font>
      <sz val="11.5"/>
      <name val="Calibri"/>
      <family val="0"/>
    </font>
    <font>
      <sz val="11"/>
      <name val="Calibri"/>
      <family val="0"/>
    </font>
    <font>
      <sz val="11.5"/>
      <color indexed="8"/>
      <name val="Cambria"/>
      <family val="0"/>
    </font>
    <font>
      <sz val="10.5"/>
      <name val="Calibri"/>
      <family val="0"/>
    </font>
    <font>
      <sz val="10"/>
      <name val="Calibri"/>
      <family val="0"/>
    </font>
    <font>
      <sz val="8"/>
      <name val="Calibri"/>
      <family val="0"/>
    </font>
    <font>
      <sz val="11.5"/>
      <color theme="1"/>
      <name val="宋体"/>
      <family val="0"/>
    </font>
    <font>
      <u val="single"/>
      <sz val="11.5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7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22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3" borderId="0" applyNumberFormat="0" applyBorder="0" applyAlignment="0" applyProtection="0"/>
    <xf numFmtId="0" fontId="51" fillId="21" borderId="8" applyNumberFormat="0" applyAlignment="0" applyProtection="0"/>
    <xf numFmtId="0" fontId="52" fillId="24" borderId="5" applyNumberFormat="0" applyAlignment="0" applyProtection="0"/>
    <xf numFmtId="0" fontId="5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9" applyNumberFormat="0" applyFont="0" applyAlignment="0" applyProtection="0"/>
  </cellStyleXfs>
  <cellXfs count="135">
    <xf numFmtId="0" fontId="0" fillId="0" borderId="0" xfId="0" applyAlignment="1">
      <alignment vertical="center"/>
    </xf>
    <xf numFmtId="0" fontId="53" fillId="0" borderId="0" xfId="0" applyFont="1" applyAlignment="1">
      <alignment vertical="center" shrinkToFit="1"/>
    </xf>
    <xf numFmtId="49" fontId="53" fillId="0" borderId="0" xfId="0" applyNumberFormat="1" applyFont="1" applyAlignment="1">
      <alignment vertical="center"/>
    </xf>
    <xf numFmtId="49" fontId="54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shrinkToFit="1"/>
    </xf>
    <xf numFmtId="178" fontId="54" fillId="0" borderId="10" xfId="0" applyNumberFormat="1" applyFont="1" applyBorder="1" applyAlignment="1">
      <alignment horizontal="center" vertical="center" shrinkToFit="1"/>
    </xf>
    <xf numFmtId="178" fontId="53" fillId="0" borderId="0" xfId="0" applyNumberFormat="1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178" fontId="55" fillId="0" borderId="1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10" fillId="32" borderId="10" xfId="69" applyFont="1" applyFill="1" applyBorder="1" applyAlignment="1">
      <alignment horizontal="center" vertical="center" wrapText="1"/>
      <protection/>
    </xf>
    <xf numFmtId="0" fontId="10" fillId="32" borderId="10" xfId="69" applyFont="1" applyFill="1" applyBorder="1" applyAlignment="1">
      <alignment horizontal="left" vertical="center" wrapText="1"/>
      <protection/>
    </xf>
    <xf numFmtId="0" fontId="10" fillId="32" borderId="10" xfId="69" applyFont="1" applyFill="1" applyBorder="1" applyAlignment="1">
      <alignment horizontal="right" vertical="center" wrapText="1"/>
      <protection/>
    </xf>
    <xf numFmtId="177" fontId="10" fillId="32" borderId="10" xfId="69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/>
    </xf>
    <xf numFmtId="49" fontId="56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0" fillId="0" borderId="0" xfId="68">
      <alignment vertical="center"/>
      <protection/>
    </xf>
    <xf numFmtId="0" fontId="12" fillId="0" borderId="10" xfId="68" applyFont="1" applyBorder="1" applyAlignment="1">
      <alignment horizontal="center" vertical="center"/>
      <protection/>
    </xf>
    <xf numFmtId="0" fontId="0" fillId="0" borderId="0" xfId="68" applyFont="1">
      <alignment vertical="center"/>
      <protection/>
    </xf>
    <xf numFmtId="0" fontId="13" fillId="0" borderId="10" xfId="68" applyFont="1" applyBorder="1" applyAlignment="1">
      <alignment horizontal="center" vertical="center"/>
      <protection/>
    </xf>
    <xf numFmtId="0" fontId="13" fillId="0" borderId="10" xfId="68" applyFont="1" applyBorder="1" applyAlignment="1">
      <alignment horizontal="center" vertical="center" wrapText="1"/>
      <protection/>
    </xf>
    <xf numFmtId="176" fontId="13" fillId="0" borderId="10" xfId="68" applyNumberFormat="1" applyFont="1" applyBorder="1" applyAlignment="1" applyProtection="1">
      <alignment horizontal="center" vertical="center" shrinkToFit="1"/>
      <protection hidden="1"/>
    </xf>
    <xf numFmtId="0" fontId="57" fillId="0" borderId="0" xfId="68" applyFont="1">
      <alignment vertical="center"/>
      <protection/>
    </xf>
    <xf numFmtId="0" fontId="10" fillId="32" borderId="10" xfId="65" applyFont="1" applyFill="1" applyBorder="1" applyAlignment="1" applyProtection="1">
      <alignment horizontal="center" vertical="center" wrapText="1"/>
      <protection/>
    </xf>
    <xf numFmtId="178" fontId="10" fillId="32" borderId="10" xfId="65" applyNumberFormat="1" applyFont="1" applyFill="1" applyBorder="1" applyAlignment="1" applyProtection="1">
      <alignment horizontal="center" vertical="center" wrapText="1"/>
      <protection/>
    </xf>
    <xf numFmtId="178" fontId="58" fillId="32" borderId="10" xfId="60" applyNumberFormat="1" applyFont="1" applyFill="1" applyBorder="1" applyAlignment="1" applyProtection="1">
      <alignment horizontal="center" vertical="center" wrapText="1"/>
      <protection/>
    </xf>
    <xf numFmtId="0" fontId="10" fillId="32" borderId="10" xfId="65" applyFont="1" applyFill="1" applyBorder="1" applyAlignment="1" applyProtection="1" quotePrefix="1">
      <alignment horizontal="center" vertical="center" wrapText="1"/>
      <protection/>
    </xf>
    <xf numFmtId="0" fontId="56" fillId="0" borderId="10" xfId="0" applyFont="1" applyBorder="1" applyAlignment="1">
      <alignment horizontal="left" vertical="center" shrinkToFit="1"/>
    </xf>
    <xf numFmtId="176" fontId="10" fillId="0" borderId="10" xfId="65" applyNumberFormat="1" applyFont="1" applyFill="1" applyBorder="1" applyAlignment="1" applyProtection="1">
      <alignment horizontal="center" vertical="center" wrapText="1"/>
      <protection/>
    </xf>
    <xf numFmtId="178" fontId="58" fillId="0" borderId="10" xfId="60" applyNumberFormat="1" applyFont="1" applyFill="1" applyBorder="1" applyAlignment="1" applyProtection="1">
      <alignment horizontal="center" vertical="center" wrapText="1"/>
      <protection/>
    </xf>
    <xf numFmtId="176" fontId="56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53" fillId="0" borderId="0" xfId="0" applyFont="1" applyFill="1" applyAlignment="1">
      <alignment vertical="center"/>
    </xf>
    <xf numFmtId="0" fontId="10" fillId="0" borderId="10" xfId="69" applyFont="1" applyFill="1" applyBorder="1" applyAlignment="1">
      <alignment horizontal="center" vertical="center" wrapText="1"/>
      <protection/>
    </xf>
    <xf numFmtId="0" fontId="10" fillId="0" borderId="10" xfId="69" applyFont="1" applyFill="1" applyBorder="1" applyAlignment="1">
      <alignment horizontal="left" vertical="center" wrapText="1"/>
      <protection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0" fillId="32" borderId="10" xfId="69" applyFont="1" applyFill="1" applyBorder="1" applyAlignment="1">
      <alignment horizontal="left" vertical="center" wrapText="1"/>
      <protection/>
    </xf>
    <xf numFmtId="0" fontId="10" fillId="32" borderId="10" xfId="69" applyFont="1" applyFill="1" applyBorder="1" applyAlignment="1">
      <alignment horizontal="center" vertical="center" wrapText="1"/>
      <protection/>
    </xf>
    <xf numFmtId="0" fontId="60" fillId="0" borderId="0" xfId="0" applyFont="1" applyAlignment="1">
      <alignment vertical="center"/>
    </xf>
    <xf numFmtId="2" fontId="10" fillId="32" borderId="10" xfId="69" applyNumberFormat="1" applyFont="1" applyFill="1" applyBorder="1" applyAlignment="1">
      <alignment horizontal="center" vertical="center" wrapText="1"/>
      <protection/>
    </xf>
    <xf numFmtId="176" fontId="56" fillId="0" borderId="10" xfId="0" applyNumberFormat="1" applyFont="1" applyBorder="1" applyAlignment="1" applyProtection="1">
      <alignment horizontal="center" vertical="center" shrinkToFit="1"/>
      <protection hidden="1"/>
    </xf>
    <xf numFmtId="0" fontId="53" fillId="0" borderId="0" xfId="0" applyFont="1" applyAlignment="1">
      <alignment vertical="center"/>
    </xf>
    <xf numFmtId="0" fontId="10" fillId="32" borderId="10" xfId="69" applyFont="1" applyFill="1" applyBorder="1" applyAlignment="1">
      <alignment horizontal="center" vertical="center" wrapText="1"/>
      <protection/>
    </xf>
    <xf numFmtId="0" fontId="10" fillId="0" borderId="10" xfId="65" applyFont="1" applyFill="1" applyBorder="1" applyAlignment="1" applyProtection="1">
      <alignment horizontal="center" vertical="center" wrapText="1"/>
      <protection/>
    </xf>
    <xf numFmtId="0" fontId="61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10" fillId="32" borderId="10" xfId="69" applyFont="1" applyFill="1" applyBorder="1" applyAlignment="1">
      <alignment horizontal="left" vertical="center" wrapText="1"/>
      <protection/>
    </xf>
    <xf numFmtId="0" fontId="10" fillId="32" borderId="10" xfId="65" applyFont="1" applyFill="1" applyBorder="1" applyAlignment="1" applyProtection="1" quotePrefix="1">
      <alignment horizontal="center" vertical="center" wrapText="1"/>
      <protection/>
    </xf>
    <xf numFmtId="0" fontId="10" fillId="32" borderId="10" xfId="69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176" fontId="10" fillId="32" borderId="10" xfId="69" applyNumberFormat="1" applyFont="1" applyFill="1" applyBorder="1" applyAlignment="1">
      <alignment horizontal="center" vertical="center" wrapText="1"/>
      <protection/>
    </xf>
    <xf numFmtId="0" fontId="60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10" fillId="32" borderId="10" xfId="69" applyFont="1" applyFill="1" applyBorder="1" applyAlignment="1">
      <alignment horizontal="center" vertical="center" wrapText="1"/>
      <protection/>
    </xf>
    <xf numFmtId="0" fontId="10" fillId="32" borderId="10" xfId="65" applyFont="1" applyFill="1" applyBorder="1" applyAlignment="1" applyProtection="1" quotePrefix="1">
      <alignment horizontal="center" vertical="center" wrapText="1"/>
      <protection/>
    </xf>
    <xf numFmtId="0" fontId="57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10" fillId="0" borderId="10" xfId="65" applyFont="1" applyFill="1" applyBorder="1" applyAlignment="1" applyProtection="1">
      <alignment horizontal="left" vertical="center" wrapText="1"/>
      <protection/>
    </xf>
    <xf numFmtId="0" fontId="13" fillId="0" borderId="10" xfId="68" applyFont="1" applyBorder="1" applyAlignment="1">
      <alignment horizontal="center" vertical="center" wrapText="1"/>
      <protection/>
    </xf>
    <xf numFmtId="0" fontId="57" fillId="0" borderId="11" xfId="68" applyFont="1" applyBorder="1" applyAlignment="1">
      <alignment vertical="center" wrapText="1"/>
      <protection/>
    </xf>
    <xf numFmtId="0" fontId="10" fillId="0" borderId="10" xfId="65" applyFont="1" applyFill="1" applyBorder="1" applyAlignment="1" applyProtection="1">
      <alignment horizontal="center" vertical="center" wrapText="1"/>
      <protection/>
    </xf>
    <xf numFmtId="0" fontId="15" fillId="0" borderId="0" xfId="68" applyFont="1">
      <alignment vertical="center"/>
      <protection/>
    </xf>
    <xf numFmtId="0" fontId="10" fillId="0" borderId="10" xfId="69" applyFont="1" applyFill="1" applyBorder="1" applyAlignment="1">
      <alignment horizontal="left" vertical="center" wrapText="1"/>
      <protection/>
    </xf>
    <xf numFmtId="0" fontId="59" fillId="0" borderId="0" xfId="0" applyFont="1" applyBorder="1" applyAlignment="1">
      <alignment horizontal="center" vertical="center" wrapText="1"/>
    </xf>
    <xf numFmtId="0" fontId="0" fillId="0" borderId="0" xfId="66">
      <alignment vertical="center"/>
      <protection/>
    </xf>
    <xf numFmtId="49" fontId="56" fillId="0" borderId="0" xfId="66" applyNumberFormat="1" applyFont="1">
      <alignment vertical="center"/>
      <protection/>
    </xf>
    <xf numFmtId="0" fontId="56" fillId="0" borderId="0" xfId="66" applyFont="1">
      <alignment vertical="center"/>
      <protection/>
    </xf>
    <xf numFmtId="0" fontId="17" fillId="0" borderId="10" xfId="66" applyFont="1" applyBorder="1" applyAlignment="1">
      <alignment horizontal="center" vertical="center"/>
      <protection/>
    </xf>
    <xf numFmtId="0" fontId="0" fillId="0" borderId="0" xfId="66" applyAlignment="1">
      <alignment horizontal="center" vertical="center"/>
      <protection/>
    </xf>
    <xf numFmtId="0" fontId="62" fillId="0" borderId="10" xfId="66" applyFont="1" applyBorder="1" applyAlignment="1">
      <alignment horizontal="center" vertical="center"/>
      <protection/>
    </xf>
    <xf numFmtId="0" fontId="62" fillId="0" borderId="10" xfId="66" applyFont="1" applyBorder="1" applyAlignment="1">
      <alignment horizontal="center" vertical="center" wrapText="1"/>
      <protection/>
    </xf>
    <xf numFmtId="0" fontId="9" fillId="0" borderId="10" xfId="66" applyFont="1" applyBorder="1" applyAlignment="1">
      <alignment horizontal="center" vertical="center"/>
      <protection/>
    </xf>
    <xf numFmtId="0" fontId="9" fillId="0" borderId="10" xfId="66" applyFont="1" applyBorder="1">
      <alignment vertical="center"/>
      <protection/>
    </xf>
    <xf numFmtId="0" fontId="9" fillId="32" borderId="10" xfId="65" applyFont="1" applyFill="1" applyBorder="1" applyAlignment="1" applyProtection="1" quotePrefix="1">
      <alignment horizontal="center" vertical="center" wrapText="1"/>
      <protection/>
    </xf>
    <xf numFmtId="0" fontId="9" fillId="0" borderId="10" xfId="65" applyFont="1" applyFill="1" applyBorder="1" applyAlignment="1" applyProtection="1">
      <alignment horizontal="left" vertical="center" wrapText="1"/>
      <protection/>
    </xf>
    <xf numFmtId="0" fontId="9" fillId="32" borderId="10" xfId="65" applyFont="1" applyFill="1" applyBorder="1" applyAlignment="1" applyProtection="1">
      <alignment horizontal="center" vertical="center" wrapText="1"/>
      <protection/>
    </xf>
    <xf numFmtId="178" fontId="9" fillId="32" borderId="10" xfId="65" applyNumberFormat="1" applyFont="1" applyFill="1" applyBorder="1" applyAlignment="1" applyProtection="1">
      <alignment horizontal="center" vertical="center" wrapText="1"/>
      <protection/>
    </xf>
    <xf numFmtId="0" fontId="9" fillId="0" borderId="10" xfId="65" applyFont="1" applyFill="1" applyBorder="1" applyAlignment="1" applyProtection="1">
      <alignment horizontal="center" vertical="center" wrapText="1"/>
      <protection/>
    </xf>
    <xf numFmtId="176" fontId="9" fillId="0" borderId="10" xfId="65" applyNumberFormat="1" applyFont="1" applyFill="1" applyBorder="1" applyAlignment="1" applyProtection="1">
      <alignment horizontal="center" vertical="center" wrapText="1"/>
      <protection/>
    </xf>
    <xf numFmtId="0" fontId="9" fillId="32" borderId="10" xfId="65" applyFont="1" applyFill="1" applyBorder="1" applyAlignment="1" applyProtection="1">
      <alignment horizontal="left" vertical="center" wrapText="1"/>
      <protection/>
    </xf>
    <xf numFmtId="176" fontId="9" fillId="32" borderId="10" xfId="65" applyNumberFormat="1" applyFont="1" applyFill="1" applyBorder="1" applyAlignment="1" applyProtection="1">
      <alignment horizontal="center" vertical="center" wrapText="1"/>
      <protection/>
    </xf>
    <xf numFmtId="176" fontId="55" fillId="0" borderId="10" xfId="0" applyNumberFormat="1" applyFont="1" applyBorder="1" applyAlignment="1">
      <alignment horizontal="center" vertical="center" shrinkToFit="1"/>
    </xf>
    <xf numFmtId="176" fontId="55" fillId="32" borderId="12" xfId="57" applyNumberFormat="1" applyFont="1" applyFill="1" applyBorder="1" applyAlignment="1" applyProtection="1">
      <alignment horizontal="center" vertical="center" shrinkToFit="1"/>
      <protection/>
    </xf>
    <xf numFmtId="178" fontId="55" fillId="32" borderId="12" xfId="57" applyNumberFormat="1" applyFont="1" applyFill="1" applyBorder="1" applyAlignment="1" applyProtection="1">
      <alignment horizontal="center" vertical="center" shrinkToFit="1"/>
      <protection/>
    </xf>
    <xf numFmtId="178" fontId="55" fillId="32" borderId="13" xfId="57" applyNumberFormat="1" applyFont="1" applyFill="1" applyBorder="1" applyAlignment="1" applyProtection="1">
      <alignment horizontal="center" vertical="center" shrinkToFit="1"/>
      <protection/>
    </xf>
    <xf numFmtId="178" fontId="55" fillId="32" borderId="10" xfId="57" applyNumberFormat="1" applyFont="1" applyFill="1" applyBorder="1" applyAlignment="1" applyProtection="1">
      <alignment horizontal="center" vertical="center" shrinkToFit="1"/>
      <protection/>
    </xf>
    <xf numFmtId="178" fontId="58" fillId="32" borderId="10" xfId="60" applyNumberFormat="1" applyFont="1" applyFill="1" applyBorder="1" applyAlignment="1" applyProtection="1">
      <alignment horizontal="center" vertical="center" shrinkToFit="1"/>
      <protection/>
    </xf>
    <xf numFmtId="178" fontId="58" fillId="0" borderId="10" xfId="60" applyNumberFormat="1" applyFont="1" applyFill="1" applyBorder="1" applyAlignment="1" applyProtection="1">
      <alignment horizontal="center" vertical="center" shrinkToFit="1"/>
      <protection/>
    </xf>
    <xf numFmtId="178" fontId="9" fillId="0" borderId="10" xfId="66" applyNumberFormat="1" applyFont="1" applyBorder="1" applyAlignment="1">
      <alignment horizontal="center" vertical="center" shrinkToFit="1"/>
      <protection/>
    </xf>
    <xf numFmtId="176" fontId="13" fillId="0" borderId="10" xfId="68" applyNumberFormat="1" applyFont="1" applyBorder="1" applyAlignment="1">
      <alignment horizontal="center" vertical="center" shrinkToFit="1"/>
      <protection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176" fontId="63" fillId="0" borderId="10" xfId="0" applyNumberFormat="1" applyFont="1" applyBorder="1" applyAlignment="1" applyProtection="1">
      <alignment horizontal="center" vertical="center" shrinkToFit="1"/>
      <protection hidden="1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56" fillId="0" borderId="10" xfId="0" applyFont="1" applyBorder="1" applyAlignment="1">
      <alignment horizontal="right" vertical="center"/>
    </xf>
    <xf numFmtId="0" fontId="64" fillId="0" borderId="0" xfId="0" applyFont="1" applyAlignment="1">
      <alignment horizontal="center" vertical="center"/>
    </xf>
    <xf numFmtId="178" fontId="64" fillId="0" borderId="0" xfId="0" applyNumberFormat="1" applyFont="1" applyAlignment="1">
      <alignment horizontal="center" vertical="center"/>
    </xf>
    <xf numFmtId="0" fontId="56" fillId="0" borderId="0" xfId="0" applyFont="1" applyAlignment="1" applyProtection="1">
      <alignment horizontal="left" vertical="center" wrapText="1"/>
      <protection hidden="1"/>
    </xf>
    <xf numFmtId="178" fontId="56" fillId="0" borderId="0" xfId="0" applyNumberFormat="1" applyFont="1" applyAlignment="1" applyProtection="1">
      <alignment horizontal="center" vertical="center" wrapText="1"/>
      <protection hidden="1"/>
    </xf>
    <xf numFmtId="0" fontId="56" fillId="0" borderId="0" xfId="0" applyFont="1" applyAlignment="1">
      <alignment horizontal="center" vertical="center" shrinkToFit="1"/>
    </xf>
    <xf numFmtId="0" fontId="64" fillId="0" borderId="10" xfId="0" applyFont="1" applyBorder="1" applyAlignment="1">
      <alignment horizontal="center" vertical="center"/>
    </xf>
    <xf numFmtId="178" fontId="64" fillId="0" borderId="10" xfId="0" applyNumberFormat="1" applyFont="1" applyBorder="1" applyAlignment="1">
      <alignment horizontal="center" vertical="center"/>
    </xf>
    <xf numFmtId="0" fontId="16" fillId="0" borderId="0" xfId="66" applyFont="1" applyAlignment="1">
      <alignment horizontal="center" vertical="center"/>
      <protection/>
    </xf>
    <xf numFmtId="0" fontId="56" fillId="0" borderId="11" xfId="66" applyFont="1" applyBorder="1" applyAlignment="1" applyProtection="1">
      <alignment horizontal="left" vertical="center" wrapText="1"/>
      <protection hidden="1"/>
    </xf>
    <xf numFmtId="0" fontId="56" fillId="0" borderId="11" xfId="66" applyFont="1" applyBorder="1" applyAlignment="1">
      <alignment horizontal="right" vertical="center"/>
      <protection/>
    </xf>
    <xf numFmtId="0" fontId="13" fillId="0" borderId="14" xfId="66" applyFont="1" applyBorder="1" applyAlignment="1">
      <alignment horizontal="left" vertical="center" wrapText="1"/>
      <protection/>
    </xf>
    <xf numFmtId="0" fontId="13" fillId="0" borderId="15" xfId="66" applyFont="1" applyBorder="1" applyAlignment="1">
      <alignment horizontal="left" vertical="center" wrapText="1"/>
      <protection/>
    </xf>
    <xf numFmtId="0" fontId="13" fillId="0" borderId="16" xfId="66" applyFont="1" applyBorder="1" applyAlignment="1">
      <alignment horizontal="left" vertical="center" wrapText="1"/>
      <protection/>
    </xf>
    <xf numFmtId="0" fontId="57" fillId="0" borderId="11" xfId="68" applyFont="1" applyBorder="1" applyAlignment="1">
      <alignment horizontal="right" vertical="center" wrapText="1"/>
      <protection/>
    </xf>
    <xf numFmtId="0" fontId="11" fillId="0" borderId="0" xfId="68" applyFont="1" applyAlignment="1">
      <alignment horizontal="center" vertical="center"/>
      <protection/>
    </xf>
    <xf numFmtId="0" fontId="14" fillId="0" borderId="14" xfId="68" applyFont="1" applyBorder="1" applyAlignment="1">
      <alignment horizontal="center" vertical="center" wrapText="1"/>
      <protection/>
    </xf>
    <xf numFmtId="0" fontId="14" fillId="0" borderId="16" xfId="68" applyFont="1" applyBorder="1" applyAlignment="1">
      <alignment horizontal="center" vertical="center" wrapText="1"/>
      <protection/>
    </xf>
    <xf numFmtId="0" fontId="13" fillId="0" borderId="14" xfId="68" applyFont="1" applyBorder="1" applyAlignment="1">
      <alignment horizontal="center" vertical="center" wrapText="1"/>
      <protection/>
    </xf>
    <xf numFmtId="0" fontId="13" fillId="0" borderId="16" xfId="68" applyFont="1" applyBorder="1" applyAlignment="1">
      <alignment horizontal="center" vertical="center" wrapText="1"/>
      <protection/>
    </xf>
    <xf numFmtId="0" fontId="13" fillId="0" borderId="14" xfId="68" applyFont="1" applyBorder="1" applyAlignment="1">
      <alignment horizontal="center" vertical="center" wrapText="1"/>
      <protection/>
    </xf>
    <xf numFmtId="0" fontId="13" fillId="0" borderId="16" xfId="68" applyFont="1" applyBorder="1" applyAlignment="1">
      <alignment horizontal="center" vertical="center" wrapText="1"/>
      <protection/>
    </xf>
    <xf numFmtId="0" fontId="57" fillId="0" borderId="11" xfId="68" applyFont="1" applyBorder="1" applyAlignment="1">
      <alignment horizontal="left" vertical="center" wrapText="1"/>
      <protection/>
    </xf>
    <xf numFmtId="0" fontId="13" fillId="0" borderId="10" xfId="68" applyFont="1" applyBorder="1" applyAlignment="1">
      <alignment horizontal="center" vertical="center" wrapText="1"/>
      <protection/>
    </xf>
  </cellXfs>
  <cellStyles count="8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2" xfId="53"/>
    <cellStyle name="常规 23" xfId="54"/>
    <cellStyle name="常规 24" xfId="55"/>
    <cellStyle name="常规 25" xfId="56"/>
    <cellStyle name="常规 26" xfId="57"/>
    <cellStyle name="常规 27" xfId="58"/>
    <cellStyle name="常规 28" xfId="59"/>
    <cellStyle name="常规 29" xfId="60"/>
    <cellStyle name="常规 3" xfId="61"/>
    <cellStyle name="常规 30" xfId="62"/>
    <cellStyle name="常规 31" xfId="63"/>
    <cellStyle name="常规 32" xfId="64"/>
    <cellStyle name="常规 33" xfId="65"/>
    <cellStyle name="常规 35" xfId="66"/>
    <cellStyle name="常规 4" xfId="67"/>
    <cellStyle name="常规 4 2" xfId="68"/>
    <cellStyle name="常规 5" xfId="69"/>
    <cellStyle name="常规 6" xfId="70"/>
    <cellStyle name="常规 7" xfId="71"/>
    <cellStyle name="常规 8" xfId="72"/>
    <cellStyle name="常规 9" xfId="73"/>
    <cellStyle name="Hyperlink" xfId="74"/>
    <cellStyle name="好" xfId="75"/>
    <cellStyle name="汇总" xfId="76"/>
    <cellStyle name="Currency" xfId="77"/>
    <cellStyle name="Currency [0]" xfId="78"/>
    <cellStyle name="计算" xfId="79"/>
    <cellStyle name="检查单元格" xfId="80"/>
    <cellStyle name="解释性文本" xfId="81"/>
    <cellStyle name="警告文本" xfId="82"/>
    <cellStyle name="链接单元格" xfId="83"/>
    <cellStyle name="Comma" xfId="84"/>
    <cellStyle name="Comma [0]" xfId="85"/>
    <cellStyle name="适中" xfId="86"/>
    <cellStyle name="输出" xfId="87"/>
    <cellStyle name="输入" xfId="88"/>
    <cellStyle name="Followed Hyperlink" xfId="89"/>
    <cellStyle name="着色 1" xfId="90"/>
    <cellStyle name="着色 2" xfId="91"/>
    <cellStyle name="着色 3" xfId="92"/>
    <cellStyle name="着色 4" xfId="93"/>
    <cellStyle name="着色 5" xfId="94"/>
    <cellStyle name="着色 6" xfId="95"/>
    <cellStyle name="注释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I8" sqref="I8"/>
    </sheetView>
  </sheetViews>
  <sheetFormatPr defaultColWidth="9.00390625" defaultRowHeight="14.25"/>
  <cols>
    <col min="1" max="1" width="9.125" style="0" customWidth="1"/>
    <col min="2" max="2" width="27.875" style="0" customWidth="1"/>
    <col min="3" max="3" width="8.625" style="0" customWidth="1"/>
    <col min="4" max="6" width="11.625" style="0" customWidth="1"/>
  </cols>
  <sheetData>
    <row r="1" spans="1:6" ht="33" customHeight="1">
      <c r="A1" s="101" t="s">
        <v>0</v>
      </c>
      <c r="B1" s="101"/>
      <c r="C1" s="101"/>
      <c r="D1" s="101"/>
      <c r="E1" s="101"/>
      <c r="F1" s="101"/>
    </row>
    <row r="2" spans="1:6" ht="33" customHeight="1">
      <c r="A2" s="19" t="s">
        <v>1</v>
      </c>
      <c r="B2" s="102" t="s">
        <v>106</v>
      </c>
      <c r="C2" s="103"/>
      <c r="D2" s="103"/>
      <c r="E2" s="104" t="s">
        <v>2</v>
      </c>
      <c r="F2" s="104"/>
    </row>
    <row r="3" spans="1:6" s="9" customFormat="1" ht="30" customHeight="1">
      <c r="A3" s="105" t="s">
        <v>48</v>
      </c>
      <c r="B3" s="106"/>
      <c r="C3" s="106"/>
      <c r="D3" s="106"/>
      <c r="E3" s="106"/>
      <c r="F3" s="106"/>
    </row>
    <row r="4" spans="1:6" ht="30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</row>
    <row r="5" spans="1:6" s="10" customFormat="1" ht="30" customHeight="1">
      <c r="A5" s="15" t="s">
        <v>32</v>
      </c>
      <c r="B5" s="16" t="s">
        <v>33</v>
      </c>
      <c r="C5" s="15" t="s">
        <v>20</v>
      </c>
      <c r="D5" s="17" t="s">
        <v>20</v>
      </c>
      <c r="E5" s="92"/>
      <c r="F5" s="50"/>
    </row>
    <row r="6" spans="1:6" s="10" customFormat="1" ht="30" customHeight="1">
      <c r="A6" s="15" t="s">
        <v>9</v>
      </c>
      <c r="B6" s="16" t="s">
        <v>34</v>
      </c>
      <c r="C6" s="15" t="s">
        <v>10</v>
      </c>
      <c r="D6" s="15">
        <v>1</v>
      </c>
      <c r="E6" s="93"/>
      <c r="F6" s="50">
        <f aca="true" t="shared" si="0" ref="F6:F12">ROUND(D6*E6,0)</f>
        <v>0</v>
      </c>
    </row>
    <row r="7" spans="1:6" s="10" customFormat="1" ht="30" customHeight="1">
      <c r="A7" s="15" t="s">
        <v>11</v>
      </c>
      <c r="B7" s="16" t="s">
        <v>12</v>
      </c>
      <c r="C7" s="15" t="s">
        <v>10</v>
      </c>
      <c r="D7" s="15">
        <v>1</v>
      </c>
      <c r="E7" s="93"/>
      <c r="F7" s="50">
        <f t="shared" si="0"/>
        <v>0</v>
      </c>
    </row>
    <row r="8" spans="1:6" s="10" customFormat="1" ht="30" customHeight="1">
      <c r="A8" s="15" t="s">
        <v>13</v>
      </c>
      <c r="B8" s="16" t="s">
        <v>14</v>
      </c>
      <c r="C8" s="15" t="s">
        <v>10</v>
      </c>
      <c r="D8" s="15">
        <v>1</v>
      </c>
      <c r="E8" s="93"/>
      <c r="F8" s="50">
        <f t="shared" si="0"/>
        <v>0</v>
      </c>
    </row>
    <row r="9" spans="1:6" s="10" customFormat="1" ht="30" customHeight="1">
      <c r="A9" s="15" t="s">
        <v>35</v>
      </c>
      <c r="B9" s="16" t="s">
        <v>36</v>
      </c>
      <c r="C9" s="15" t="s">
        <v>20</v>
      </c>
      <c r="D9" s="18"/>
      <c r="E9" s="93"/>
      <c r="F9" s="50"/>
    </row>
    <row r="10" spans="1:6" s="10" customFormat="1" ht="30" customHeight="1">
      <c r="A10" s="38" t="s">
        <v>38</v>
      </c>
      <c r="B10" s="39" t="s">
        <v>39</v>
      </c>
      <c r="C10" s="52" t="s">
        <v>61</v>
      </c>
      <c r="D10" s="15">
        <v>1</v>
      </c>
      <c r="E10" s="93"/>
      <c r="F10" s="50">
        <f t="shared" si="0"/>
        <v>0</v>
      </c>
    </row>
    <row r="11" spans="1:6" s="10" customFormat="1" ht="30" customHeight="1">
      <c r="A11" s="15" t="s">
        <v>37</v>
      </c>
      <c r="B11" s="16" t="s">
        <v>16</v>
      </c>
      <c r="C11" s="15" t="s">
        <v>20</v>
      </c>
      <c r="D11" s="18"/>
      <c r="E11" s="93"/>
      <c r="F11" s="50"/>
    </row>
    <row r="12" spans="1:6" s="10" customFormat="1" ht="30" customHeight="1">
      <c r="A12" s="15" t="s">
        <v>15</v>
      </c>
      <c r="B12" s="16" t="s">
        <v>16</v>
      </c>
      <c r="C12" s="15" t="s">
        <v>10</v>
      </c>
      <c r="D12" s="15">
        <v>1</v>
      </c>
      <c r="E12" s="93"/>
      <c r="F12" s="50">
        <f t="shared" si="0"/>
        <v>0</v>
      </c>
    </row>
    <row r="13" spans="1:10" ht="30" customHeight="1">
      <c r="A13" s="107" t="s">
        <v>17</v>
      </c>
      <c r="B13" s="107"/>
      <c r="C13" s="107"/>
      <c r="D13" s="108">
        <f>ROUND(SUM(F5:F12),0)</f>
        <v>0</v>
      </c>
      <c r="E13" s="108"/>
      <c r="F13" s="14" t="s">
        <v>18</v>
      </c>
      <c r="G13" s="12"/>
      <c r="H13" s="12"/>
      <c r="I13" s="12"/>
      <c r="J13" s="12"/>
    </row>
    <row r="14" ht="32.25" customHeight="1"/>
    <row r="15" ht="25.5" customHeight="1">
      <c r="A15" s="13"/>
    </row>
  </sheetData>
  <sheetProtection password="8C99" sheet="1"/>
  <protectedRanges>
    <protectedRange sqref="E6:E8 E10 E12" name="区域1"/>
  </protectedRanges>
  <mergeCells count="6">
    <mergeCell ref="A1:F1"/>
    <mergeCell ref="B2:D2"/>
    <mergeCell ref="E2:F2"/>
    <mergeCell ref="A3:F3"/>
    <mergeCell ref="A13:C13"/>
    <mergeCell ref="D13:E13"/>
  </mergeCells>
  <printOptions horizontalCentered="1"/>
  <pageMargins left="0.7480314960629921" right="0.7480314960629921" top="0.7480314960629921" bottom="0.984251968503937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J9" sqref="J9"/>
    </sheetView>
  </sheetViews>
  <sheetFormatPr defaultColWidth="9.00390625" defaultRowHeight="14.25"/>
  <cols>
    <col min="1" max="1" width="9.125" style="0" customWidth="1"/>
    <col min="2" max="2" width="27.875" style="0" customWidth="1"/>
    <col min="3" max="3" width="8.625" style="0" customWidth="1"/>
    <col min="4" max="6" width="11.625" style="0" customWidth="1"/>
    <col min="7" max="7" width="9.00390625" style="42" customWidth="1"/>
  </cols>
  <sheetData>
    <row r="1" spans="1:6" ht="33" customHeight="1">
      <c r="A1" s="101" t="s">
        <v>0</v>
      </c>
      <c r="B1" s="101"/>
      <c r="C1" s="101"/>
      <c r="D1" s="101"/>
      <c r="E1" s="101"/>
      <c r="F1" s="101"/>
    </row>
    <row r="2" spans="1:6" ht="33" customHeight="1">
      <c r="A2" s="19" t="s">
        <v>1</v>
      </c>
      <c r="B2" s="102" t="str">
        <f>'第100章（静态秤）'!B2:D2</f>
        <v>2019年平谷区检查站静态秤改造工程</v>
      </c>
      <c r="C2" s="103"/>
      <c r="D2" s="103"/>
      <c r="E2" s="104" t="s">
        <v>2</v>
      </c>
      <c r="F2" s="104"/>
    </row>
    <row r="3" spans="1:7" s="9" customFormat="1" ht="30" customHeight="1">
      <c r="A3" s="109" t="s">
        <v>52</v>
      </c>
      <c r="B3" s="106"/>
      <c r="C3" s="106"/>
      <c r="D3" s="106"/>
      <c r="E3" s="106"/>
      <c r="F3" s="106"/>
      <c r="G3" s="42"/>
    </row>
    <row r="4" spans="1:6" ht="30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</row>
    <row r="5" spans="1:7" s="10" customFormat="1" ht="30" customHeight="1">
      <c r="A5" s="15">
        <v>312</v>
      </c>
      <c r="B5" s="46" t="s">
        <v>54</v>
      </c>
      <c r="C5" s="15" t="s">
        <v>20</v>
      </c>
      <c r="D5" s="17" t="s">
        <v>20</v>
      </c>
      <c r="E5" s="11"/>
      <c r="F5" s="50"/>
      <c r="G5" s="41"/>
    </row>
    <row r="6" spans="1:7" s="10" customFormat="1" ht="30" customHeight="1">
      <c r="A6" s="15" t="s">
        <v>66</v>
      </c>
      <c r="B6" s="16" t="s">
        <v>67</v>
      </c>
      <c r="C6" s="47"/>
      <c r="D6" s="49"/>
      <c r="E6" s="94"/>
      <c r="F6" s="50"/>
      <c r="G6" s="41"/>
    </row>
    <row r="7" spans="1:7" s="51" customFormat="1" ht="30" customHeight="1">
      <c r="A7" s="32" t="s">
        <v>50</v>
      </c>
      <c r="B7" s="16" t="s">
        <v>68</v>
      </c>
      <c r="C7" s="64" t="s">
        <v>69</v>
      </c>
      <c r="D7" s="60">
        <v>1</v>
      </c>
      <c r="E7" s="94"/>
      <c r="F7" s="50">
        <f aca="true" t="shared" si="0" ref="F7:F12">ROUND(D7*E7,0)</f>
        <v>0</v>
      </c>
      <c r="G7" s="61"/>
    </row>
    <row r="8" spans="1:7" s="51" customFormat="1" ht="30" customHeight="1">
      <c r="A8" s="57" t="s">
        <v>51</v>
      </c>
      <c r="B8" s="16" t="s">
        <v>70</v>
      </c>
      <c r="C8" s="64" t="s">
        <v>69</v>
      </c>
      <c r="D8" s="60">
        <v>1</v>
      </c>
      <c r="E8" s="94"/>
      <c r="F8" s="50">
        <f t="shared" si="0"/>
        <v>0</v>
      </c>
      <c r="G8" s="61"/>
    </row>
    <row r="9" spans="1:7" s="10" customFormat="1" ht="30" customHeight="1">
      <c r="A9" s="15">
        <v>314</v>
      </c>
      <c r="B9" s="46" t="s">
        <v>55</v>
      </c>
      <c r="C9" s="15"/>
      <c r="D9" s="49"/>
      <c r="E9" s="94"/>
      <c r="F9" s="50"/>
      <c r="G9" s="41"/>
    </row>
    <row r="10" spans="1:7" s="10" customFormat="1" ht="30" customHeight="1">
      <c r="A10" s="47" t="s">
        <v>56</v>
      </c>
      <c r="B10" s="56" t="s">
        <v>64</v>
      </c>
      <c r="C10" s="15"/>
      <c r="D10" s="49"/>
      <c r="E10" s="94"/>
      <c r="F10" s="50"/>
      <c r="G10" s="41"/>
    </row>
    <row r="11" spans="1:7" s="10" customFormat="1" ht="30" customHeight="1">
      <c r="A11" s="32" t="s">
        <v>50</v>
      </c>
      <c r="B11" s="73" t="s">
        <v>71</v>
      </c>
      <c r="C11" s="47" t="s">
        <v>57</v>
      </c>
      <c r="D11" s="49">
        <v>55</v>
      </c>
      <c r="E11" s="95"/>
      <c r="F11" s="50">
        <f t="shared" si="0"/>
        <v>0</v>
      </c>
      <c r="G11" s="41"/>
    </row>
    <row r="12" spans="1:7" s="51" customFormat="1" ht="30" customHeight="1">
      <c r="A12" s="57" t="s">
        <v>51</v>
      </c>
      <c r="B12" s="73" t="s">
        <v>109</v>
      </c>
      <c r="C12" s="58" t="s">
        <v>65</v>
      </c>
      <c r="D12" s="60">
        <v>1</v>
      </c>
      <c r="E12" s="96"/>
      <c r="F12" s="50">
        <f t="shared" si="0"/>
        <v>0</v>
      </c>
      <c r="G12" s="48"/>
    </row>
    <row r="13" spans="1:11" ht="30" customHeight="1">
      <c r="A13" s="110" t="s">
        <v>53</v>
      </c>
      <c r="B13" s="107"/>
      <c r="C13" s="107"/>
      <c r="D13" s="108">
        <f>ROUND(SUM(F5:F12),0)</f>
        <v>0</v>
      </c>
      <c r="E13" s="108"/>
      <c r="F13" s="14" t="s">
        <v>18</v>
      </c>
      <c r="G13" s="45"/>
      <c r="H13" s="12"/>
      <c r="I13" s="12"/>
      <c r="J13" s="12"/>
      <c r="K13" s="12"/>
    </row>
    <row r="14" ht="32.25" customHeight="1"/>
    <row r="15" ht="25.5" customHeight="1">
      <c r="A15" s="13"/>
    </row>
  </sheetData>
  <sheetProtection password="8C99" sheet="1"/>
  <protectedRanges>
    <protectedRange sqref="E7:E8 E11:E12" name="区域1"/>
  </protectedRanges>
  <mergeCells count="6">
    <mergeCell ref="A1:F1"/>
    <mergeCell ref="B2:D2"/>
    <mergeCell ref="E2:F2"/>
    <mergeCell ref="A3:F3"/>
    <mergeCell ref="A13:C13"/>
    <mergeCell ref="D13:E13"/>
  </mergeCells>
  <printOptions horizontalCentered="1"/>
  <pageMargins left="0.7480314960629921" right="0.7480314960629921" top="0.7480314960629921" bottom="0.984251968503937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I20" sqref="I20"/>
    </sheetView>
  </sheetViews>
  <sheetFormatPr defaultColWidth="9.00390625" defaultRowHeight="14.25"/>
  <cols>
    <col min="1" max="1" width="9.125" style="2" customWidth="1"/>
    <col min="2" max="2" width="28.25390625" style="10" customWidth="1"/>
    <col min="3" max="3" width="8.625" style="10" customWidth="1"/>
    <col min="4" max="4" width="11.625" style="7" customWidth="1"/>
    <col min="5" max="6" width="11.625" style="1" customWidth="1"/>
    <col min="7" max="7" width="9.50390625" style="10" bestFit="1" customWidth="1"/>
    <col min="8" max="16384" width="9.00390625" style="10" customWidth="1"/>
  </cols>
  <sheetData>
    <row r="1" spans="1:6" ht="33" customHeight="1">
      <c r="A1" s="112" t="s">
        <v>0</v>
      </c>
      <c r="B1" s="112"/>
      <c r="C1" s="112"/>
      <c r="D1" s="113"/>
      <c r="E1" s="112"/>
      <c r="F1" s="112"/>
    </row>
    <row r="2" spans="1:6" s="21" customFormat="1" ht="33" customHeight="1">
      <c r="A2" s="20" t="s">
        <v>1</v>
      </c>
      <c r="B2" s="114" t="str">
        <f>'第100章（静态秤）'!B2</f>
        <v>2019年平谷区检查站静态秤改造工程</v>
      </c>
      <c r="C2" s="114"/>
      <c r="D2" s="115"/>
      <c r="E2" s="116" t="s">
        <v>19</v>
      </c>
      <c r="F2" s="116"/>
    </row>
    <row r="3" spans="1:6" ht="34.5" customHeight="1">
      <c r="A3" s="117" t="s">
        <v>47</v>
      </c>
      <c r="B3" s="117"/>
      <c r="C3" s="117"/>
      <c r="D3" s="118"/>
      <c r="E3" s="117"/>
      <c r="F3" s="117"/>
    </row>
    <row r="4" spans="1:6" ht="34.5" customHeight="1">
      <c r="A4" s="3" t="s">
        <v>3</v>
      </c>
      <c r="B4" s="4" t="s">
        <v>4</v>
      </c>
      <c r="C4" s="4" t="s">
        <v>5</v>
      </c>
      <c r="D4" s="6" t="s">
        <v>6</v>
      </c>
      <c r="E4" s="5" t="s">
        <v>7</v>
      </c>
      <c r="F4" s="5" t="s">
        <v>8</v>
      </c>
    </row>
    <row r="5" spans="1:7" ht="34.5" customHeight="1">
      <c r="A5" s="84">
        <v>609</v>
      </c>
      <c r="B5" s="85" t="s">
        <v>58</v>
      </c>
      <c r="C5" s="86"/>
      <c r="D5" s="87"/>
      <c r="E5" s="97"/>
      <c r="F5" s="50"/>
      <c r="G5" s="40"/>
    </row>
    <row r="6" spans="1:7" ht="34.5" customHeight="1">
      <c r="A6" s="84" t="s">
        <v>125</v>
      </c>
      <c r="B6" s="85" t="s">
        <v>62</v>
      </c>
      <c r="C6" s="88"/>
      <c r="D6" s="89"/>
      <c r="E6" s="98"/>
      <c r="F6" s="36"/>
      <c r="G6" s="37"/>
    </row>
    <row r="7" spans="1:7" s="51" customFormat="1" ht="34.5" customHeight="1">
      <c r="A7" s="84" t="s">
        <v>50</v>
      </c>
      <c r="B7" s="85" t="s">
        <v>76</v>
      </c>
      <c r="C7" s="88"/>
      <c r="D7" s="89"/>
      <c r="E7" s="98"/>
      <c r="F7" s="36"/>
      <c r="G7" s="37"/>
    </row>
    <row r="8" spans="1:7" s="51" customFormat="1" ht="34.5" customHeight="1">
      <c r="A8" s="84" t="s">
        <v>77</v>
      </c>
      <c r="B8" s="85" t="s">
        <v>96</v>
      </c>
      <c r="C8" s="88" t="s">
        <v>81</v>
      </c>
      <c r="D8" s="89">
        <v>1</v>
      </c>
      <c r="E8" s="98"/>
      <c r="F8" s="36">
        <f aca="true" t="shared" si="0" ref="F8:F14">ROUND(D8*E8,0)</f>
        <v>0</v>
      </c>
      <c r="G8" s="37"/>
    </row>
    <row r="9" spans="1:7" s="51" customFormat="1" ht="34.5" customHeight="1">
      <c r="A9" s="84" t="s">
        <v>82</v>
      </c>
      <c r="B9" s="85" t="s">
        <v>83</v>
      </c>
      <c r="C9" s="88" t="s">
        <v>81</v>
      </c>
      <c r="D9" s="89">
        <v>2</v>
      </c>
      <c r="E9" s="98"/>
      <c r="F9" s="36">
        <f t="shared" si="0"/>
        <v>0</v>
      </c>
      <c r="G9" s="37"/>
    </row>
    <row r="10" spans="1:7" s="51" customFormat="1" ht="34.5" customHeight="1">
      <c r="A10" s="84" t="s">
        <v>85</v>
      </c>
      <c r="B10" s="85" t="s">
        <v>84</v>
      </c>
      <c r="C10" s="88" t="s">
        <v>81</v>
      </c>
      <c r="D10" s="89">
        <v>1</v>
      </c>
      <c r="E10" s="98"/>
      <c r="F10" s="36">
        <f t="shared" si="0"/>
        <v>0</v>
      </c>
      <c r="G10" s="37"/>
    </row>
    <row r="11" spans="1:7" s="51" customFormat="1" ht="34.5" customHeight="1">
      <c r="A11" s="84" t="s">
        <v>86</v>
      </c>
      <c r="B11" s="85" t="s">
        <v>90</v>
      </c>
      <c r="C11" s="88" t="s">
        <v>81</v>
      </c>
      <c r="D11" s="89">
        <v>1</v>
      </c>
      <c r="E11" s="98"/>
      <c r="F11" s="36">
        <f t="shared" si="0"/>
        <v>0</v>
      </c>
      <c r="G11" s="37"/>
    </row>
    <row r="12" spans="1:7" s="51" customFormat="1" ht="34.5" customHeight="1">
      <c r="A12" s="84" t="s">
        <v>87</v>
      </c>
      <c r="B12" s="85" t="s">
        <v>91</v>
      </c>
      <c r="C12" s="88" t="s">
        <v>81</v>
      </c>
      <c r="D12" s="89">
        <v>1</v>
      </c>
      <c r="E12" s="98"/>
      <c r="F12" s="36">
        <f t="shared" si="0"/>
        <v>0</v>
      </c>
      <c r="G12" s="37"/>
    </row>
    <row r="13" spans="1:7" s="51" customFormat="1" ht="34.5" customHeight="1">
      <c r="A13" s="84" t="s">
        <v>88</v>
      </c>
      <c r="B13" s="85" t="s">
        <v>92</v>
      </c>
      <c r="C13" s="88" t="s">
        <v>81</v>
      </c>
      <c r="D13" s="89">
        <v>1</v>
      </c>
      <c r="E13" s="98"/>
      <c r="F13" s="36">
        <f t="shared" si="0"/>
        <v>0</v>
      </c>
      <c r="G13" s="37"/>
    </row>
    <row r="14" spans="1:7" s="51" customFormat="1" ht="34.5" customHeight="1">
      <c r="A14" s="84" t="s">
        <v>89</v>
      </c>
      <c r="B14" s="85" t="s">
        <v>93</v>
      </c>
      <c r="C14" s="88" t="s">
        <v>81</v>
      </c>
      <c r="D14" s="89">
        <v>1</v>
      </c>
      <c r="E14" s="98"/>
      <c r="F14" s="36">
        <f t="shared" si="0"/>
        <v>0</v>
      </c>
      <c r="G14" s="37"/>
    </row>
    <row r="15" spans="1:7" s="51" customFormat="1" ht="34.5" customHeight="1">
      <c r="A15" s="84" t="s">
        <v>51</v>
      </c>
      <c r="B15" s="85" t="s">
        <v>97</v>
      </c>
      <c r="C15" s="88" t="s">
        <v>78</v>
      </c>
      <c r="D15" s="89">
        <v>1</v>
      </c>
      <c r="E15" s="98"/>
      <c r="F15" s="36">
        <f>ROUND(D15*E15,0)</f>
        <v>0</v>
      </c>
      <c r="G15" s="37"/>
    </row>
    <row r="16" spans="1:7" s="51" customFormat="1" ht="34.5" customHeight="1">
      <c r="A16" s="84" t="s">
        <v>74</v>
      </c>
      <c r="B16" s="85" t="s">
        <v>79</v>
      </c>
      <c r="C16" s="88" t="s">
        <v>63</v>
      </c>
      <c r="D16" s="89">
        <v>1</v>
      </c>
      <c r="E16" s="98"/>
      <c r="F16" s="36">
        <f>ROUND(D16*E16,0)</f>
        <v>0</v>
      </c>
      <c r="G16" s="37"/>
    </row>
    <row r="17" spans="1:7" s="51" customFormat="1" ht="34.5" customHeight="1">
      <c r="A17" s="84" t="s">
        <v>75</v>
      </c>
      <c r="B17" s="85" t="s">
        <v>80</v>
      </c>
      <c r="C17" s="88" t="s">
        <v>63</v>
      </c>
      <c r="D17" s="89">
        <v>1</v>
      </c>
      <c r="E17" s="98"/>
      <c r="F17" s="36">
        <f>ROUND(D17*E17,0)</f>
        <v>0</v>
      </c>
      <c r="G17" s="37"/>
    </row>
    <row r="18" spans="1:7" s="51" customFormat="1" ht="34.5" customHeight="1">
      <c r="A18" s="84" t="s">
        <v>94</v>
      </c>
      <c r="B18" s="85" t="s">
        <v>98</v>
      </c>
      <c r="C18" s="88"/>
      <c r="D18" s="89"/>
      <c r="E18" s="98"/>
      <c r="F18" s="36"/>
      <c r="G18" s="37"/>
    </row>
    <row r="19" spans="1:7" ht="34.5" customHeight="1">
      <c r="A19" s="84" t="s">
        <v>50</v>
      </c>
      <c r="B19" s="85" t="s">
        <v>76</v>
      </c>
      <c r="C19" s="88"/>
      <c r="D19" s="89"/>
      <c r="E19" s="98"/>
      <c r="F19" s="36"/>
      <c r="G19" s="37"/>
    </row>
    <row r="20" spans="1:6" ht="34.5" customHeight="1">
      <c r="A20" s="84" t="s">
        <v>77</v>
      </c>
      <c r="B20" s="85" t="s">
        <v>108</v>
      </c>
      <c r="C20" s="88" t="s">
        <v>81</v>
      </c>
      <c r="D20" s="89">
        <v>1</v>
      </c>
      <c r="E20" s="98"/>
      <c r="F20" s="36">
        <f>ROUND(D20*E20,0)</f>
        <v>0</v>
      </c>
    </row>
    <row r="21" spans="1:6" ht="34.5" customHeight="1">
      <c r="A21" s="84" t="s">
        <v>51</v>
      </c>
      <c r="B21" s="85" t="s">
        <v>99</v>
      </c>
      <c r="C21" s="88" t="s">
        <v>78</v>
      </c>
      <c r="D21" s="89">
        <v>1</v>
      </c>
      <c r="E21" s="98"/>
      <c r="F21" s="36">
        <f>ROUND(D21*E21,0)</f>
        <v>0</v>
      </c>
    </row>
    <row r="22" spans="1:6" ht="34.5" customHeight="1">
      <c r="A22" s="84" t="s">
        <v>74</v>
      </c>
      <c r="B22" s="85" t="s">
        <v>95</v>
      </c>
      <c r="C22" s="88" t="s">
        <v>63</v>
      </c>
      <c r="D22" s="89">
        <v>1</v>
      </c>
      <c r="E22" s="98"/>
      <c r="F22" s="36">
        <f>ROUND(D22*E22,0)</f>
        <v>0</v>
      </c>
    </row>
    <row r="23" spans="1:6" ht="34.5" customHeight="1">
      <c r="A23" s="84" t="s">
        <v>75</v>
      </c>
      <c r="B23" s="85" t="s">
        <v>80</v>
      </c>
      <c r="C23" s="88" t="s">
        <v>63</v>
      </c>
      <c r="D23" s="89">
        <v>1</v>
      </c>
      <c r="E23" s="98"/>
      <c r="F23" s="36">
        <f>ROUND(D23*E23,0)</f>
        <v>0</v>
      </c>
    </row>
    <row r="24" spans="1:6" ht="34.5" customHeight="1">
      <c r="A24" s="84" t="s">
        <v>126</v>
      </c>
      <c r="B24" s="90" t="s">
        <v>59</v>
      </c>
      <c r="C24" s="86" t="s">
        <v>60</v>
      </c>
      <c r="D24" s="91">
        <v>2</v>
      </c>
      <c r="E24" s="97"/>
      <c r="F24" s="36">
        <f>ROUND(D24*E24,0)</f>
        <v>0</v>
      </c>
    </row>
    <row r="25" spans="1:6" ht="34.5" customHeight="1">
      <c r="A25" s="111" t="s">
        <v>49</v>
      </c>
      <c r="B25" s="111"/>
      <c r="C25" s="111"/>
      <c r="D25" s="108">
        <f>ROUND(SUM(F5:F24),0)</f>
        <v>0</v>
      </c>
      <c r="E25" s="108"/>
      <c r="F25" s="33" t="s">
        <v>18</v>
      </c>
    </row>
  </sheetData>
  <sheetProtection password="8C99" sheet="1"/>
  <protectedRanges>
    <protectedRange sqref="E8:E17 E20:E24" name="区域1"/>
  </protectedRanges>
  <mergeCells count="6">
    <mergeCell ref="A25:C25"/>
    <mergeCell ref="D25:E25"/>
    <mergeCell ref="A1:F1"/>
    <mergeCell ref="B2:D2"/>
    <mergeCell ref="E2:F2"/>
    <mergeCell ref="A3:F3"/>
  </mergeCells>
  <printOptions horizontalCentered="1"/>
  <pageMargins left="0.7480314960629921" right="0.7480314960629921" top="0.7480314960629921" bottom="0.984251968503937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H11" sqref="H11"/>
    </sheetView>
  </sheetViews>
  <sheetFormatPr defaultColWidth="9.00390625" defaultRowHeight="14.25"/>
  <cols>
    <col min="1" max="1" width="9.00390625" style="75" customWidth="1"/>
    <col min="2" max="2" width="30.125" style="75" customWidth="1"/>
    <col min="3" max="3" width="7.75390625" style="75" customWidth="1"/>
    <col min="4" max="4" width="7.625" style="75" customWidth="1"/>
    <col min="5" max="5" width="13.125" style="75" customWidth="1"/>
    <col min="6" max="6" width="11.625" style="75" customWidth="1"/>
    <col min="7" max="16384" width="9.00390625" style="75" customWidth="1"/>
  </cols>
  <sheetData>
    <row r="1" spans="1:6" ht="43.5" customHeight="1">
      <c r="A1" s="119" t="s">
        <v>112</v>
      </c>
      <c r="B1" s="119"/>
      <c r="C1" s="119"/>
      <c r="D1" s="119"/>
      <c r="E1" s="119"/>
      <c r="F1" s="119"/>
    </row>
    <row r="2" spans="1:6" s="77" customFormat="1" ht="33" customHeight="1">
      <c r="A2" s="76" t="s">
        <v>113</v>
      </c>
      <c r="B2" s="120" t="str">
        <f>'第100章（静态秤）'!B2</f>
        <v>2019年平谷区检查站静态秤改造工程</v>
      </c>
      <c r="C2" s="120"/>
      <c r="D2" s="120"/>
      <c r="E2" s="121" t="s">
        <v>114</v>
      </c>
      <c r="F2" s="121"/>
    </row>
    <row r="3" spans="1:6" s="79" customFormat="1" ht="34.5" customHeight="1">
      <c r="A3" s="78" t="s">
        <v>115</v>
      </c>
      <c r="B3" s="78" t="s">
        <v>116</v>
      </c>
      <c r="C3" s="78" t="s">
        <v>117</v>
      </c>
      <c r="D3" s="78" t="s">
        <v>118</v>
      </c>
      <c r="E3" s="78" t="s">
        <v>119</v>
      </c>
      <c r="F3" s="78" t="s">
        <v>120</v>
      </c>
    </row>
    <row r="4" spans="1:6" ht="41.25" customHeight="1">
      <c r="A4" s="80">
        <v>1</v>
      </c>
      <c r="B4" s="81" t="s">
        <v>123</v>
      </c>
      <c r="C4" s="80" t="s">
        <v>121</v>
      </c>
      <c r="D4" s="82">
        <v>1</v>
      </c>
      <c r="E4" s="99"/>
      <c r="F4" s="83"/>
    </row>
    <row r="5" spans="1:6" ht="45" customHeight="1">
      <c r="A5" s="122" t="s">
        <v>122</v>
      </c>
      <c r="B5" s="123"/>
      <c r="C5" s="123"/>
      <c r="D5" s="123"/>
      <c r="E5" s="123"/>
      <c r="F5" s="124"/>
    </row>
  </sheetData>
  <sheetProtection password="8C99" sheet="1"/>
  <protectedRanges>
    <protectedRange sqref="E4" name="区域1"/>
  </protectedRanges>
  <mergeCells count="4">
    <mergeCell ref="A1:F1"/>
    <mergeCell ref="B2:D2"/>
    <mergeCell ref="E2:F2"/>
    <mergeCell ref="A5:F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&amp;L&amp;"宋体,加粗"投标书签署人签字：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J8" sqref="J8"/>
    </sheetView>
  </sheetViews>
  <sheetFormatPr defaultColWidth="9.00390625" defaultRowHeight="14.25"/>
  <cols>
    <col min="1" max="1" width="9.125" style="0" customWidth="1"/>
    <col min="2" max="2" width="27.875" style="0" customWidth="1"/>
    <col min="3" max="3" width="8.625" style="0" customWidth="1"/>
    <col min="4" max="6" width="11.625" style="0" customWidth="1"/>
    <col min="7" max="7" width="9.00390625" style="42" customWidth="1"/>
  </cols>
  <sheetData>
    <row r="1" spans="1:6" ht="33" customHeight="1">
      <c r="A1" s="101" t="s">
        <v>0</v>
      </c>
      <c r="B1" s="101"/>
      <c r="C1" s="101"/>
      <c r="D1" s="101"/>
      <c r="E1" s="101"/>
      <c r="F1" s="101"/>
    </row>
    <row r="2" spans="1:7" ht="33" customHeight="1">
      <c r="A2" s="19" t="s">
        <v>1</v>
      </c>
      <c r="B2" s="102" t="s">
        <v>110</v>
      </c>
      <c r="C2" s="103"/>
      <c r="D2" s="103"/>
      <c r="E2" s="104" t="s">
        <v>2</v>
      </c>
      <c r="F2" s="104"/>
      <c r="G2" s="43"/>
    </row>
    <row r="3" spans="1:7" s="9" customFormat="1" ht="30" customHeight="1">
      <c r="A3" s="105" t="s">
        <v>48</v>
      </c>
      <c r="B3" s="106"/>
      <c r="C3" s="106"/>
      <c r="D3" s="106"/>
      <c r="E3" s="106"/>
      <c r="F3" s="106"/>
      <c r="G3" s="59"/>
    </row>
    <row r="4" spans="1:6" ht="30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</row>
    <row r="5" spans="1:7" s="51" customFormat="1" ht="30" customHeight="1">
      <c r="A5" s="15" t="s">
        <v>32</v>
      </c>
      <c r="B5" s="16" t="s">
        <v>33</v>
      </c>
      <c r="C5" s="15" t="s">
        <v>20</v>
      </c>
      <c r="D5" s="17" t="s">
        <v>20</v>
      </c>
      <c r="E5" s="92"/>
      <c r="F5" s="50"/>
      <c r="G5" s="67"/>
    </row>
    <row r="6" spans="1:7" s="51" customFormat="1" ht="30" customHeight="1">
      <c r="A6" s="15" t="s">
        <v>9</v>
      </c>
      <c r="B6" s="16" t="s">
        <v>34</v>
      </c>
      <c r="C6" s="15" t="s">
        <v>10</v>
      </c>
      <c r="D6" s="15">
        <v>1</v>
      </c>
      <c r="E6" s="93"/>
      <c r="F6" s="50">
        <f aca="true" t="shared" si="0" ref="F6:F12">ROUND(D6*E6,0)</f>
        <v>0</v>
      </c>
      <c r="G6" s="67"/>
    </row>
    <row r="7" spans="1:7" s="51" customFormat="1" ht="30" customHeight="1">
      <c r="A7" s="15" t="s">
        <v>11</v>
      </c>
      <c r="B7" s="16" t="s">
        <v>12</v>
      </c>
      <c r="C7" s="15" t="s">
        <v>10</v>
      </c>
      <c r="D7" s="15">
        <v>1</v>
      </c>
      <c r="E7" s="93"/>
      <c r="F7" s="50">
        <f t="shared" si="0"/>
        <v>0</v>
      </c>
      <c r="G7" s="67"/>
    </row>
    <row r="8" spans="1:7" s="51" customFormat="1" ht="30" customHeight="1">
      <c r="A8" s="15" t="s">
        <v>13</v>
      </c>
      <c r="B8" s="16" t="s">
        <v>14</v>
      </c>
      <c r="C8" s="15" t="s">
        <v>10</v>
      </c>
      <c r="D8" s="15">
        <v>1</v>
      </c>
      <c r="E8" s="93"/>
      <c r="F8" s="50">
        <f>ROUND(D8*E8,0)</f>
        <v>0</v>
      </c>
      <c r="G8" s="67"/>
    </row>
    <row r="9" spans="1:7" s="51" customFormat="1" ht="30" customHeight="1">
      <c r="A9" s="15" t="s">
        <v>35</v>
      </c>
      <c r="B9" s="16" t="s">
        <v>36</v>
      </c>
      <c r="C9" s="15" t="s">
        <v>20</v>
      </c>
      <c r="D9" s="18"/>
      <c r="E9" s="93"/>
      <c r="F9" s="50"/>
      <c r="G9" s="67"/>
    </row>
    <row r="10" spans="1:8" s="51" customFormat="1" ht="30" customHeight="1">
      <c r="A10" s="38" t="s">
        <v>38</v>
      </c>
      <c r="B10" s="39" t="s">
        <v>39</v>
      </c>
      <c r="C10" s="52" t="s">
        <v>61</v>
      </c>
      <c r="D10" s="15">
        <v>1</v>
      </c>
      <c r="E10" s="93"/>
      <c r="F10" s="50">
        <f>ROUND(D10*E10,0)</f>
        <v>0</v>
      </c>
      <c r="G10" s="44"/>
      <c r="H10" s="66"/>
    </row>
    <row r="11" spans="1:7" s="51" customFormat="1" ht="30" customHeight="1">
      <c r="A11" s="15" t="s">
        <v>37</v>
      </c>
      <c r="B11" s="16" t="s">
        <v>16</v>
      </c>
      <c r="C11" s="15" t="s">
        <v>20</v>
      </c>
      <c r="D11" s="18"/>
      <c r="E11" s="93"/>
      <c r="F11" s="50"/>
      <c r="G11" s="67"/>
    </row>
    <row r="12" spans="1:7" s="51" customFormat="1" ht="30" customHeight="1">
      <c r="A12" s="15" t="s">
        <v>15</v>
      </c>
      <c r="B12" s="16" t="s">
        <v>16</v>
      </c>
      <c r="C12" s="15" t="s">
        <v>10</v>
      </c>
      <c r="D12" s="15">
        <v>1</v>
      </c>
      <c r="E12" s="93"/>
      <c r="F12" s="50">
        <f t="shared" si="0"/>
        <v>0</v>
      </c>
      <c r="G12" s="67"/>
    </row>
    <row r="13" spans="1:13" ht="30" customHeight="1">
      <c r="A13" s="107" t="s">
        <v>17</v>
      </c>
      <c r="B13" s="107"/>
      <c r="C13" s="107"/>
      <c r="D13" s="108">
        <f>ROUND(SUM(F5:F12),0)</f>
        <v>0</v>
      </c>
      <c r="E13" s="108"/>
      <c r="F13" s="14" t="s">
        <v>18</v>
      </c>
      <c r="G13" s="45"/>
      <c r="H13" s="12"/>
      <c r="I13" s="12"/>
      <c r="J13" s="12"/>
      <c r="K13" s="12"/>
      <c r="L13" s="12"/>
      <c r="M13" s="12"/>
    </row>
    <row r="14" ht="32.25" customHeight="1"/>
    <row r="15" ht="25.5" customHeight="1">
      <c r="A15" s="13"/>
    </row>
  </sheetData>
  <sheetProtection password="8C99" sheet="1"/>
  <protectedRanges>
    <protectedRange sqref="E6:E8 E10 E12" name="区域1"/>
  </protectedRanges>
  <mergeCells count="6">
    <mergeCell ref="A1:F1"/>
    <mergeCell ref="B2:D2"/>
    <mergeCell ref="E2:F2"/>
    <mergeCell ref="A3:F3"/>
    <mergeCell ref="A13:C13"/>
    <mergeCell ref="D13:E13"/>
  </mergeCells>
  <printOptions horizontalCentered="1"/>
  <pageMargins left="0.7480314960629921" right="0.7480314960629921" top="0.7480314960629921" bottom="0.984251968503937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E7" sqref="E7"/>
    </sheetView>
  </sheetViews>
  <sheetFormatPr defaultColWidth="9.00390625" defaultRowHeight="14.25"/>
  <cols>
    <col min="1" max="1" width="9.125" style="2" customWidth="1"/>
    <col min="2" max="2" width="28.25390625" style="51" customWidth="1"/>
    <col min="3" max="3" width="8.625" style="51" customWidth="1"/>
    <col min="4" max="4" width="11.625" style="7" customWidth="1"/>
    <col min="5" max="6" width="11.625" style="1" customWidth="1"/>
    <col min="7" max="7" width="9.50390625" style="51" bestFit="1" customWidth="1"/>
    <col min="8" max="8" width="9.00390625" style="62" customWidth="1"/>
    <col min="9" max="16384" width="9.00390625" style="51" customWidth="1"/>
  </cols>
  <sheetData>
    <row r="1" spans="1:6" ht="33" customHeight="1">
      <c r="A1" s="112" t="s">
        <v>0</v>
      </c>
      <c r="B1" s="112"/>
      <c r="C1" s="112"/>
      <c r="D1" s="113"/>
      <c r="E1" s="112"/>
      <c r="F1" s="112"/>
    </row>
    <row r="2" spans="1:8" s="21" customFormat="1" ht="33" customHeight="1">
      <c r="A2" s="20" t="s">
        <v>1</v>
      </c>
      <c r="B2" s="114" t="str">
        <f>'第100章（密三路）'!B2:D2</f>
        <v>2019年平谷区密三路大修工程-外场设备工程</v>
      </c>
      <c r="C2" s="114"/>
      <c r="D2" s="115"/>
      <c r="E2" s="116" t="s">
        <v>19</v>
      </c>
      <c r="F2" s="116"/>
      <c r="H2" s="63"/>
    </row>
    <row r="3" spans="1:6" ht="34.5" customHeight="1">
      <c r="A3" s="117" t="s">
        <v>47</v>
      </c>
      <c r="B3" s="117"/>
      <c r="C3" s="117"/>
      <c r="D3" s="118"/>
      <c r="E3" s="117"/>
      <c r="F3" s="117"/>
    </row>
    <row r="4" spans="1:6" ht="34.5" customHeight="1">
      <c r="A4" s="3" t="s">
        <v>3</v>
      </c>
      <c r="B4" s="4" t="s">
        <v>4</v>
      </c>
      <c r="C4" s="4" t="s">
        <v>5</v>
      </c>
      <c r="D4" s="6" t="s">
        <v>6</v>
      </c>
      <c r="E4" s="5" t="s">
        <v>7</v>
      </c>
      <c r="F4" s="5" t="s">
        <v>8</v>
      </c>
    </row>
    <row r="5" spans="1:7" ht="34.5" customHeight="1">
      <c r="A5" s="32">
        <v>609</v>
      </c>
      <c r="B5" s="68" t="s">
        <v>100</v>
      </c>
      <c r="C5" s="29"/>
      <c r="D5" s="30"/>
      <c r="E5" s="31"/>
      <c r="F5" s="50"/>
      <c r="G5" s="55"/>
    </row>
    <row r="6" spans="1:9" ht="34.5" customHeight="1">
      <c r="A6" s="65" t="s">
        <v>72</v>
      </c>
      <c r="B6" s="68" t="s">
        <v>101</v>
      </c>
      <c r="C6" s="53"/>
      <c r="D6" s="34"/>
      <c r="E6" s="35"/>
      <c r="F6" s="36"/>
      <c r="G6" s="37"/>
      <c r="H6" s="54"/>
      <c r="I6" s="67"/>
    </row>
    <row r="7" spans="1:9" ht="34.5" customHeight="1">
      <c r="A7" s="65" t="s">
        <v>73</v>
      </c>
      <c r="B7" s="68" t="s">
        <v>104</v>
      </c>
      <c r="C7" s="71" t="s">
        <v>105</v>
      </c>
      <c r="D7" s="34">
        <v>1</v>
      </c>
      <c r="E7" s="98"/>
      <c r="F7" s="50">
        <f>ROUND(D7*E7,0)</f>
        <v>0</v>
      </c>
      <c r="G7" s="37"/>
      <c r="H7" s="74"/>
      <c r="I7" s="67"/>
    </row>
    <row r="8" spans="1:6" ht="34.5" customHeight="1">
      <c r="A8" s="111" t="s">
        <v>49</v>
      </c>
      <c r="B8" s="111"/>
      <c r="C8" s="111"/>
      <c r="D8" s="108">
        <f>ROUND(SUM(F5:F7),0)</f>
        <v>0</v>
      </c>
      <c r="E8" s="108"/>
      <c r="F8" s="33" t="s">
        <v>18</v>
      </c>
    </row>
  </sheetData>
  <sheetProtection password="8C99" sheet="1"/>
  <protectedRanges>
    <protectedRange sqref="E7" name="区域1"/>
  </protectedRanges>
  <mergeCells count="6">
    <mergeCell ref="A1:F1"/>
    <mergeCell ref="B2:D2"/>
    <mergeCell ref="E2:F2"/>
    <mergeCell ref="A3:F3"/>
    <mergeCell ref="A8:C8"/>
    <mergeCell ref="D8:E8"/>
  </mergeCells>
  <printOptions horizontalCentered="1"/>
  <pageMargins left="0.7480314960629921" right="0.7480314960629921" top="0.7480314960629921" bottom="0.984251968503937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J2" sqref="J2"/>
    </sheetView>
  </sheetViews>
  <sheetFormatPr defaultColWidth="9.00390625" defaultRowHeight="14.25"/>
  <cols>
    <col min="1" max="1" width="9.25390625" style="22" customWidth="1"/>
    <col min="2" max="2" width="9.125" style="22" customWidth="1"/>
    <col min="3" max="3" width="35.625" style="22" customWidth="1"/>
    <col min="4" max="6" width="11.125" style="22" customWidth="1"/>
    <col min="7" max="16384" width="9.00390625" style="22" customWidth="1"/>
  </cols>
  <sheetData>
    <row r="1" spans="1:6" ht="42.75" customHeight="1">
      <c r="A1" s="126" t="s">
        <v>21</v>
      </c>
      <c r="B1" s="126"/>
      <c r="C1" s="126"/>
      <c r="D1" s="126"/>
      <c r="E1" s="126"/>
      <c r="F1" s="126"/>
    </row>
    <row r="2" spans="1:6" s="28" customFormat="1" ht="34.5" customHeight="1">
      <c r="A2" s="70" t="s">
        <v>40</v>
      </c>
      <c r="B2" s="133" t="s">
        <v>102</v>
      </c>
      <c r="C2" s="133"/>
      <c r="D2" s="125" t="s">
        <v>41</v>
      </c>
      <c r="E2" s="125"/>
      <c r="F2" s="125"/>
    </row>
    <row r="3" spans="1:6" s="24" customFormat="1" ht="34.5" customHeight="1">
      <c r="A3" s="23" t="s">
        <v>22</v>
      </c>
      <c r="B3" s="23" t="s">
        <v>23</v>
      </c>
      <c r="C3" s="23" t="s">
        <v>24</v>
      </c>
      <c r="D3" s="26" t="s">
        <v>107</v>
      </c>
      <c r="E3" s="26" t="s">
        <v>111</v>
      </c>
      <c r="F3" s="69" t="s">
        <v>103</v>
      </c>
    </row>
    <row r="4" spans="1:6" s="24" customFormat="1" ht="34.5" customHeight="1">
      <c r="A4" s="25">
        <v>1</v>
      </c>
      <c r="B4" s="25">
        <v>100</v>
      </c>
      <c r="C4" s="25" t="s">
        <v>25</v>
      </c>
      <c r="D4" s="100">
        <f>'第100章（静态秤）'!D13</f>
        <v>0</v>
      </c>
      <c r="E4" s="100">
        <f>'第100章（密三路）'!D13</f>
        <v>0</v>
      </c>
      <c r="F4" s="100">
        <f>D4+E4</f>
        <v>0</v>
      </c>
    </row>
    <row r="5" spans="1:6" s="24" customFormat="1" ht="34.5" customHeight="1">
      <c r="A5" s="25">
        <v>2</v>
      </c>
      <c r="B5" s="25">
        <v>200</v>
      </c>
      <c r="C5" s="25" t="s">
        <v>26</v>
      </c>
      <c r="D5" s="100"/>
      <c r="E5" s="100"/>
      <c r="F5" s="100"/>
    </row>
    <row r="6" spans="1:6" s="24" customFormat="1" ht="34.5" customHeight="1">
      <c r="A6" s="25">
        <v>3</v>
      </c>
      <c r="B6" s="25">
        <v>300</v>
      </c>
      <c r="C6" s="25" t="s">
        <v>27</v>
      </c>
      <c r="D6" s="100">
        <f>'第300章（静态秤）'!D13</f>
        <v>0</v>
      </c>
      <c r="E6" s="100"/>
      <c r="F6" s="100">
        <f>D6+E6</f>
        <v>0</v>
      </c>
    </row>
    <row r="7" spans="1:6" s="24" customFormat="1" ht="34.5" customHeight="1">
      <c r="A7" s="25">
        <v>4</v>
      </c>
      <c r="B7" s="25">
        <v>400</v>
      </c>
      <c r="C7" s="25" t="s">
        <v>28</v>
      </c>
      <c r="D7" s="100"/>
      <c r="E7" s="100"/>
      <c r="F7" s="100"/>
    </row>
    <row r="8" spans="1:6" s="24" customFormat="1" ht="34.5" customHeight="1">
      <c r="A8" s="25">
        <v>5</v>
      </c>
      <c r="B8" s="25">
        <v>500</v>
      </c>
      <c r="C8" s="25" t="s">
        <v>29</v>
      </c>
      <c r="D8" s="100"/>
      <c r="E8" s="100"/>
      <c r="F8" s="100"/>
    </row>
    <row r="9" spans="1:6" s="24" customFormat="1" ht="34.5" customHeight="1">
      <c r="A9" s="25">
        <v>6</v>
      </c>
      <c r="B9" s="25">
        <v>600</v>
      </c>
      <c r="C9" s="25" t="s">
        <v>42</v>
      </c>
      <c r="D9" s="100">
        <f>'第600章（静态秤）'!D25</f>
        <v>0</v>
      </c>
      <c r="E9" s="100">
        <f>'第600章（密三路）'!D8</f>
        <v>0</v>
      </c>
      <c r="F9" s="100">
        <f>D9+E9</f>
        <v>0</v>
      </c>
    </row>
    <row r="10" spans="1:6" s="24" customFormat="1" ht="34.5" customHeight="1">
      <c r="A10" s="25">
        <v>7</v>
      </c>
      <c r="B10" s="25">
        <v>700</v>
      </c>
      <c r="C10" s="25" t="s">
        <v>30</v>
      </c>
      <c r="D10" s="100"/>
      <c r="E10" s="100"/>
      <c r="F10" s="100"/>
    </row>
    <row r="11" spans="1:6" s="24" customFormat="1" ht="34.5" customHeight="1">
      <c r="A11" s="25">
        <v>8</v>
      </c>
      <c r="B11" s="134" t="s">
        <v>43</v>
      </c>
      <c r="C11" s="134"/>
      <c r="D11" s="27">
        <f>SUM(D4:D10)</f>
        <v>0</v>
      </c>
      <c r="E11" s="27">
        <f>SUM(E4:E10)</f>
        <v>0</v>
      </c>
      <c r="F11" s="100">
        <f>D11+E11</f>
        <v>0</v>
      </c>
    </row>
    <row r="12" spans="1:6" s="24" customFormat="1" ht="34.5" customHeight="1">
      <c r="A12" s="25">
        <v>9</v>
      </c>
      <c r="B12" s="134" t="s">
        <v>44</v>
      </c>
      <c r="C12" s="134"/>
      <c r="D12" s="100"/>
      <c r="E12" s="100"/>
      <c r="F12" s="100"/>
    </row>
    <row r="13" spans="1:6" s="24" customFormat="1" ht="34.5" customHeight="1">
      <c r="A13" s="25">
        <v>10</v>
      </c>
      <c r="B13" s="134" t="s">
        <v>45</v>
      </c>
      <c r="C13" s="134"/>
      <c r="D13" s="27">
        <f>ROUND(749338*1.5%,0)</f>
        <v>11240</v>
      </c>
      <c r="E13" s="27">
        <f>ROUND(125906*1.5%,0)</f>
        <v>1889</v>
      </c>
      <c r="F13" s="100">
        <f>D13+E13</f>
        <v>13129</v>
      </c>
    </row>
    <row r="14" spans="1:6" s="24" customFormat="1" ht="34.5" customHeight="1">
      <c r="A14" s="25">
        <v>11</v>
      </c>
      <c r="B14" s="127" t="s">
        <v>46</v>
      </c>
      <c r="C14" s="128"/>
      <c r="D14" s="27">
        <f>ROUND(D11-D12-D13,0)</f>
        <v>-11240</v>
      </c>
      <c r="E14" s="27">
        <f>ROUND(E11-E12-E13,0)</f>
        <v>-1889</v>
      </c>
      <c r="F14" s="100">
        <f>D14+E14</f>
        <v>-13129</v>
      </c>
    </row>
    <row r="15" spans="1:6" s="24" customFormat="1" ht="34.5" customHeight="1">
      <c r="A15" s="25">
        <v>12</v>
      </c>
      <c r="B15" s="129" t="s">
        <v>124</v>
      </c>
      <c r="C15" s="130"/>
      <c r="D15" s="27">
        <f>ROUND((D14*5%),)</f>
        <v>-562</v>
      </c>
      <c r="E15" s="27">
        <f>ROUND((E14*5%),)</f>
        <v>-94</v>
      </c>
      <c r="F15" s="100">
        <f>D15+E15</f>
        <v>-656</v>
      </c>
    </row>
    <row r="16" spans="1:6" s="24" customFormat="1" ht="34.5" customHeight="1">
      <c r="A16" s="25">
        <v>13</v>
      </c>
      <c r="B16" s="131" t="s">
        <v>31</v>
      </c>
      <c r="C16" s="132"/>
      <c r="D16" s="27">
        <f>D11+D15</f>
        <v>-562</v>
      </c>
      <c r="E16" s="27">
        <f>E11+E15</f>
        <v>-94</v>
      </c>
      <c r="F16" s="100">
        <f>D16+E16</f>
        <v>-656</v>
      </c>
    </row>
    <row r="17" s="72" customFormat="1" ht="24.75" customHeight="1"/>
    <row r="18" s="72" customFormat="1" ht="24.75" customHeight="1"/>
  </sheetData>
  <sheetProtection password="8C99" sheet="1"/>
  <mergeCells count="9">
    <mergeCell ref="D2:F2"/>
    <mergeCell ref="A1:F1"/>
    <mergeCell ref="B14:C14"/>
    <mergeCell ref="B15:C15"/>
    <mergeCell ref="B16:C16"/>
    <mergeCell ref="B2:C2"/>
    <mergeCell ref="B11:C11"/>
    <mergeCell ref="B12:C12"/>
    <mergeCell ref="B13:C13"/>
  </mergeCells>
  <printOptions horizontalCentered="1"/>
  <pageMargins left="0.11811023622047245" right="0.11811023622047245" top="0.7480314960629921" bottom="0.7480314960629921" header="0.31496062992125984" footer="1.299212598425197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zwc</cp:lastModifiedBy>
  <cp:lastPrinted>2019-06-28T06:43:35Z</cp:lastPrinted>
  <dcterms:created xsi:type="dcterms:W3CDTF">2008-04-07T07:00:19Z</dcterms:created>
  <dcterms:modified xsi:type="dcterms:W3CDTF">2019-07-01T02:33:07Z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2052-10.1.0.6135</vt:lpwstr>
  </property>
</Properties>
</file>