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tabRatio="610" activeTab="2"/>
  </bookViews>
  <sheets>
    <sheet name="第100章" sheetId="1" r:id="rId1"/>
    <sheet name="第600章 " sheetId="2" r:id="rId2"/>
    <sheet name="汇总表" sheetId="3" r:id="rId3"/>
  </sheets>
  <definedNames>
    <definedName name="_xlnm.Print_Titles" localSheetId="1">'第600章 '!$1:$4</definedName>
  </definedNames>
  <calcPr fullCalcOnLoad="1"/>
</workbook>
</file>

<file path=xl/sharedStrings.xml><?xml version="1.0" encoding="utf-8"?>
<sst xmlns="http://schemas.openxmlformats.org/spreadsheetml/2006/main" count="215" uniqueCount="123">
  <si>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</si>
  <si>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</si>
  <si>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</si>
  <si>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</si>
  <si>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</si>
  <si>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</si>
  <si>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</si>
  <si>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</si>
  <si>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</si>
  <si>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</si>
  <si>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</si>
  <si>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</si>
  <si>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</si>
  <si>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</si>
  <si>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</si>
  <si>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</si>
  <si>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</si>
  <si>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</si>
  <si>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</si>
  <si>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</si>
  <si>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</si>
  <si>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</si>
  <si>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</si>
  <si>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</si>
  <si>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-b</t>
  </si>
  <si>
    <t>m2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</si>
  <si>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</si>
  <si>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</si>
  <si>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</si>
  <si>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</si>
  <si>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</si>
  <si>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</si>
  <si>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</si>
  <si>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</si>
  <si>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</si>
  <si>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</si>
  <si>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</si>
  <si>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</si>
  <si>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</si>
  <si>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</si>
  <si>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清单  第600章 合计   人民币</t>
  </si>
  <si>
    <t>安全设施及预埋管线</t>
  </si>
  <si>
    <t>清单     第600章  安全设施及预埋管线</t>
  </si>
  <si>
    <t>套</t>
  </si>
  <si>
    <t>热熔型涂料路面标线</t>
  </si>
  <si>
    <t>已包含在清单合计中的安全生产费(投标控制价1.5%)</t>
  </si>
  <si>
    <t>清单合计减去材料、工程设备、专业工程暂估价、安全生产费合计(8-9-10=11)（评标价）</t>
  </si>
  <si>
    <t>按上项（11）金额的3%作为不可预见因素的暂定金额</t>
  </si>
  <si>
    <r>
      <t>2018年房山区公路安全生命防护工程第1</t>
    </r>
    <r>
      <rPr>
        <sz val="12"/>
        <rFont val="宋体"/>
        <family val="0"/>
      </rPr>
      <t>标段</t>
    </r>
  </si>
  <si>
    <t>混凝土护栏</t>
  </si>
  <si>
    <t>混凝土护栏（A级）</t>
  </si>
  <si>
    <t>m</t>
  </si>
  <si>
    <t>602-2</t>
  </si>
  <si>
    <t>单面波形梁钢护栏</t>
  </si>
  <si>
    <t>波形梁护栏（A级双波）</t>
  </si>
  <si>
    <t>波形梁护栏（A级三波）</t>
  </si>
  <si>
    <t>-c</t>
  </si>
  <si>
    <t>波形梁护栏（SB级）</t>
  </si>
  <si>
    <t>-d</t>
  </si>
  <si>
    <t>消能端头</t>
  </si>
  <si>
    <t>个</t>
  </si>
  <si>
    <t>602-8</t>
  </si>
  <si>
    <t>路肩混凝土恢复</t>
  </si>
  <si>
    <t>m3</t>
  </si>
  <si>
    <t>602-9</t>
  </si>
  <si>
    <t>自发光护栏</t>
  </si>
  <si>
    <t>602-10</t>
  </si>
  <si>
    <t>拆除护栏</t>
  </si>
  <si>
    <t>拆除混凝土护栏</t>
  </si>
  <si>
    <t>拆除波形梁护栏</t>
  </si>
  <si>
    <t>604-1</t>
  </si>
  <si>
    <t>单柱式交通标志</t>
  </si>
  <si>
    <t>-e</t>
  </si>
  <si>
    <t>D=0.8m（八角）</t>
  </si>
  <si>
    <t>-f</t>
  </si>
  <si>
    <t>-g</t>
  </si>
  <si>
    <t>604-5</t>
  </si>
  <si>
    <t>单悬臂式交通标志</t>
  </si>
  <si>
    <t>604-7</t>
  </si>
  <si>
    <t>附着式交通标志</t>
  </si>
  <si>
    <t>太阳能黄闪灯</t>
  </si>
  <si>
    <t>604-12</t>
  </si>
  <si>
    <t>更换版面</t>
  </si>
  <si>
    <t>604-13</t>
  </si>
  <si>
    <t>道口标柱</t>
  </si>
  <si>
    <t>根</t>
  </si>
  <si>
    <t>604-14</t>
  </si>
  <si>
    <t>拆除交通标志</t>
  </si>
  <si>
    <t>拆除示警桩</t>
  </si>
  <si>
    <t>拆除小标志</t>
  </si>
  <si>
    <t>605-1</t>
  </si>
  <si>
    <t>热熔型涂料标线</t>
  </si>
  <si>
    <t>薄层铺装</t>
  </si>
  <si>
    <t>限速标记（MMA彩色防滑铺装）</t>
  </si>
  <si>
    <t>605-6</t>
  </si>
  <si>
    <t>轮廓标</t>
  </si>
  <si>
    <t>栏式轮廓标</t>
  </si>
  <si>
    <t>双面反光型轮廓标（12*8.5cm）</t>
  </si>
  <si>
    <t>605-7</t>
  </si>
  <si>
    <t>立面标记（2.5*0.8m）</t>
  </si>
  <si>
    <t>605-9</t>
  </si>
  <si>
    <t>成型标线贴</t>
  </si>
  <si>
    <t>602-1</t>
  </si>
  <si>
    <r>
      <t>2（0.8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*0.8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）（单柱双面）</t>
    </r>
  </si>
  <si>
    <r>
      <t>2（0.4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*0.6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）</t>
    </r>
  </si>
  <si>
    <r>
      <t>0.8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*1.0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+0.8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*0.35</t>
    </r>
    <r>
      <rPr>
        <sz val="11.5"/>
        <color indexed="8"/>
        <rFont val="宋体"/>
        <family val="0"/>
      </rPr>
      <t>m</t>
    </r>
  </si>
  <si>
    <r>
      <t>0.8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*1.0</t>
    </r>
    <r>
      <rPr>
        <sz val="11.5"/>
        <color indexed="8"/>
        <rFont val="宋体"/>
        <family val="0"/>
      </rPr>
      <t>m</t>
    </r>
  </si>
  <si>
    <r>
      <t>0.6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*1.2</t>
    </r>
    <r>
      <rPr>
        <sz val="11.5"/>
        <color indexed="8"/>
        <rFont val="宋体"/>
        <family val="0"/>
      </rPr>
      <t>m</t>
    </r>
  </si>
  <si>
    <r>
      <t>a=0.9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（荧光黄绿）</t>
    </r>
  </si>
  <si>
    <r>
      <t>a=1.1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（荧光黄绿）</t>
    </r>
  </si>
  <si>
    <r>
      <t>a=1.1</t>
    </r>
    <r>
      <rPr>
        <sz val="11.5"/>
        <color indexed="8"/>
        <rFont val="宋体"/>
        <family val="0"/>
      </rPr>
      <t>m</t>
    </r>
  </si>
  <si>
    <r>
      <t>3.0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*1.5</t>
    </r>
    <r>
      <rPr>
        <sz val="11.5"/>
        <color indexed="8"/>
        <rFont val="宋体"/>
        <family val="0"/>
      </rPr>
      <t>m</t>
    </r>
  </si>
  <si>
    <r>
      <t>4.0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*2.4</t>
    </r>
    <r>
      <rPr>
        <sz val="11.5"/>
        <color indexed="8"/>
        <rFont val="宋体"/>
        <family val="0"/>
      </rPr>
      <t>m</t>
    </r>
  </si>
  <si>
    <r>
      <t>a=1.1</t>
    </r>
    <r>
      <rPr>
        <sz val="11.5"/>
        <color indexed="8"/>
        <rFont val="宋体"/>
        <family val="0"/>
      </rPr>
      <t>m</t>
    </r>
  </si>
  <si>
    <r>
      <t>D=0.8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（圆形）</t>
    </r>
  </si>
  <si>
    <r>
      <t>1.0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*0.4</t>
    </r>
    <r>
      <rPr>
        <sz val="11.5"/>
        <color indexed="8"/>
        <rFont val="宋体"/>
        <family val="0"/>
      </rPr>
      <t>m</t>
    </r>
  </si>
  <si>
    <r>
      <t>2.0</t>
    </r>
    <r>
      <rPr>
        <sz val="11.5"/>
        <color indexed="8"/>
        <rFont val="宋体"/>
        <family val="0"/>
      </rPr>
      <t>m</t>
    </r>
    <r>
      <rPr>
        <sz val="11.5"/>
        <color indexed="8"/>
        <rFont val="宋体"/>
        <family val="0"/>
      </rPr>
      <t>*0.7</t>
    </r>
    <r>
      <rPr>
        <sz val="11.5"/>
        <color indexed="8"/>
        <rFont val="宋体"/>
        <family val="0"/>
      </rPr>
      <t>m</t>
    </r>
  </si>
  <si>
    <t>单悬式 a=1.1m（荧光黄绿）</t>
  </si>
  <si>
    <t>单悬式 4.0m*2.0m</t>
  </si>
  <si>
    <t>单悬式 a=1.1m</t>
  </si>
  <si>
    <t>单悬式 0.8m*1.2m</t>
  </si>
  <si>
    <t>单柱式 0.6m*1.2m</t>
  </si>
  <si>
    <t>单柱式 D=0.8m（八角）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</si>
</sst>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0"/>
    <numFmt numFmtId="183" formatCode="#0.00"/>
    <numFmt numFmtId="184" formatCode="#0"/>
    <numFmt numFmtId="185" formatCode="0.0_ "/>
    <numFmt numFmtId="186" formatCode="#0.0"/>
    <numFmt numFmtId="187" formatCode="#0.0000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.5"/>
      <color indexed="8"/>
      <name val="Calibri"/>
      <family val="0"/>
    </font>
    <font>
      <sz val="10"/>
      <name val="Calibri"/>
      <family val="0"/>
    </font>
    <font>
      <sz val="11.5"/>
      <color indexed="8"/>
      <name val="Cambria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Fill="1" applyAlignment="1">
      <alignment vertical="center"/>
    </xf>
    <xf numFmtId="177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76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2" borderId="10" xfId="41" applyFont="1" applyFill="1" applyBorder="1" applyAlignment="1" applyProtection="1">
      <alignment horizontal="center" vertical="center" wrapText="1"/>
      <protection/>
    </xf>
    <xf numFmtId="0" fontId="7" fillId="32" borderId="10" xfId="41" applyFont="1" applyFill="1" applyBorder="1" applyAlignment="1" applyProtection="1">
      <alignment horizontal="left" vertical="center" wrapText="1"/>
      <protection/>
    </xf>
    <xf numFmtId="183" fontId="7" fillId="32" borderId="10" xfId="41" applyNumberFormat="1" applyFont="1" applyFill="1" applyBorder="1" applyAlignment="1" applyProtection="1">
      <alignment horizontal="right" vertical="center" wrapText="1"/>
      <protection/>
    </xf>
    <xf numFmtId="183" fontId="7" fillId="32" borderId="10" xfId="41" applyNumberFormat="1" applyFont="1" applyFill="1" applyBorder="1" applyAlignment="1" applyProtection="1">
      <alignment horizontal="center" vertical="center" wrapText="1"/>
      <protection/>
    </xf>
    <xf numFmtId="184" fontId="7" fillId="32" borderId="10" xfId="41" applyNumberFormat="1" applyFont="1" applyFill="1" applyBorder="1" applyAlignment="1" applyProtection="1">
      <alignment horizontal="center" vertical="center" wrapText="1"/>
      <protection/>
    </xf>
    <xf numFmtId="0" fontId="7" fillId="32" borderId="10" xfId="42" applyFont="1" applyFill="1" applyBorder="1" applyAlignment="1" applyProtection="1">
      <alignment horizontal="center" vertical="center" wrapText="1"/>
      <protection/>
    </xf>
    <xf numFmtId="0" fontId="7" fillId="32" borderId="10" xfId="42" applyFont="1" applyFill="1" applyBorder="1" applyAlignment="1" applyProtection="1">
      <alignment horizontal="left" vertical="center" wrapText="1"/>
      <protection/>
    </xf>
    <xf numFmtId="183" fontId="7" fillId="32" borderId="10" xfId="42" applyNumberFormat="1" applyFont="1" applyFill="1" applyBorder="1" applyAlignment="1" applyProtection="1">
      <alignment horizontal="right" vertical="center" wrapText="1"/>
      <protection/>
    </xf>
    <xf numFmtId="183" fontId="7" fillId="32" borderId="10" xfId="42" applyNumberFormat="1" applyFont="1" applyFill="1" applyBorder="1" applyAlignment="1" applyProtection="1">
      <alignment horizontal="center" vertical="center" wrapText="1"/>
      <protection/>
    </xf>
    <xf numFmtId="184" fontId="7" fillId="32" borderId="10" xfId="42" applyNumberFormat="1" applyFont="1" applyFill="1" applyBorder="1" applyAlignment="1" applyProtection="1">
      <alignment horizontal="center" vertical="center" wrapText="1"/>
      <protection/>
    </xf>
    <xf numFmtId="0" fontId="7" fillId="32" borderId="10" xfId="41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>
      <alignment vertical="center"/>
    </xf>
    <xf numFmtId="0" fontId="7" fillId="32" borderId="10" xfId="42" applyFont="1" applyFill="1" applyBorder="1" applyAlignment="1" applyProtection="1">
      <alignment horizontal="left" vertical="center" wrapText="1"/>
      <protection/>
    </xf>
    <xf numFmtId="0" fontId="7" fillId="32" borderId="10" xfId="41" applyFont="1" applyFill="1" applyBorder="1" applyAlignment="1" applyProtection="1">
      <alignment horizontal="center" vertical="center" wrapText="1"/>
      <protection/>
    </xf>
    <xf numFmtId="176" fontId="50" fillId="32" borderId="12" xfId="40" applyNumberFormat="1" applyFont="1" applyFill="1" applyBorder="1" applyAlignment="1" applyProtection="1">
      <alignment horizontal="center" vertical="center" shrinkToFit="1"/>
      <protection/>
    </xf>
    <xf numFmtId="0" fontId="7" fillId="0" borderId="10" xfId="41" applyFont="1" applyFill="1" applyBorder="1" applyAlignment="1" applyProtection="1">
      <alignment horizontal="center" vertical="center" wrapText="1"/>
      <protection/>
    </xf>
    <xf numFmtId="177" fontId="52" fillId="32" borderId="10" xfId="48" applyNumberFormat="1" applyFont="1" applyFill="1" applyBorder="1" applyAlignment="1" applyProtection="1">
      <alignment horizontal="center" vertical="center" shrinkToFit="1"/>
      <protection/>
    </xf>
    <xf numFmtId="177" fontId="50" fillId="32" borderId="10" xfId="50" applyNumberFormat="1" applyFont="1" applyFill="1" applyBorder="1" applyAlignment="1" applyProtection="1">
      <alignment horizontal="center" vertical="center" shrinkToFit="1"/>
      <protection/>
    </xf>
    <xf numFmtId="176" fontId="4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76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177" fontId="4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76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0.125" style="19" customWidth="1"/>
    <col min="2" max="2" width="30.25390625" style="19" customWidth="1"/>
    <col min="3" max="3" width="10.00390625" style="19" customWidth="1"/>
    <col min="4" max="6" width="11.625" style="19" customWidth="1"/>
    <col min="7" max="7" width="12.25390625" style="19" customWidth="1"/>
    <col min="8" max="16384" width="9.00390625" style="19" customWidth="1"/>
  </cols>
  <sheetData>
    <row r="1" spans="1:6" ht="33" customHeight="1">
      <c r="A1" s="48" t="s">
        <v>0</v>
      </c>
      <c r="B1" s="48"/>
      <c r="C1" s="48"/>
      <c r="D1" s="48"/>
      <c r="E1" s="48"/>
      <c r="F1" s="48"/>
    </row>
    <row r="2" spans="1:6" s="18" customFormat="1" ht="33" customHeight="1">
      <c r="A2" s="18" t="s">
        <v>1</v>
      </c>
      <c r="B2" s="49" t="s">
        <v>48</v>
      </c>
      <c r="C2" s="50"/>
      <c r="D2" s="50"/>
      <c r="E2" s="51" t="s">
        <v>2</v>
      </c>
      <c r="F2" s="51"/>
    </row>
    <row r="3" spans="1:6" s="21" customFormat="1" ht="33" customHeight="1">
      <c r="A3" s="52" t="s">
        <v>3</v>
      </c>
      <c r="B3" s="52"/>
      <c r="C3" s="52"/>
      <c r="D3" s="52"/>
      <c r="E3" s="52"/>
      <c r="F3" s="52"/>
    </row>
    <row r="4" spans="1:6" ht="3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</row>
    <row r="5" spans="1:6" s="22" customFormat="1" ht="33" customHeight="1">
      <c r="A5" s="23" t="s">
        <v>10</v>
      </c>
      <c r="B5" s="24" t="s">
        <v>11</v>
      </c>
      <c r="C5" s="23" t="s">
        <v>12</v>
      </c>
      <c r="D5" s="25">
        <v>1</v>
      </c>
      <c r="E5" s="43"/>
      <c r="F5" s="16">
        <f>ROUND(D5*E5,0)</f>
        <v>0</v>
      </c>
    </row>
    <row r="6" spans="1:6" s="22" customFormat="1" ht="33" customHeight="1">
      <c r="A6" s="23" t="s">
        <v>13</v>
      </c>
      <c r="B6" s="24" t="s">
        <v>14</v>
      </c>
      <c r="C6" s="23" t="s">
        <v>12</v>
      </c>
      <c r="D6" s="25">
        <v>1</v>
      </c>
      <c r="E6" s="43"/>
      <c r="F6" s="16">
        <f>ROUND(D6*E6,0)</f>
        <v>0</v>
      </c>
    </row>
    <row r="7" spans="1:6" s="22" customFormat="1" ht="33" customHeight="1">
      <c r="A7" s="23" t="s">
        <v>15</v>
      </c>
      <c r="B7" s="24" t="s">
        <v>16</v>
      </c>
      <c r="C7" s="23" t="s">
        <v>12</v>
      </c>
      <c r="D7" s="25">
        <v>1</v>
      </c>
      <c r="E7" s="43"/>
      <c r="F7" s="16">
        <f>ROUND(D7*E7,0)</f>
        <v>0</v>
      </c>
    </row>
    <row r="8" spans="1:6" s="22" customFormat="1" ht="33" customHeight="1">
      <c r="A8" s="23" t="s">
        <v>17</v>
      </c>
      <c r="B8" s="24" t="s">
        <v>18</v>
      </c>
      <c r="C8" s="23" t="s">
        <v>12</v>
      </c>
      <c r="D8" s="25">
        <v>1</v>
      </c>
      <c r="E8" s="43"/>
      <c r="F8" s="16">
        <f>ROUND(D8*E8,0)</f>
        <v>0</v>
      </c>
    </row>
    <row r="9" spans="1:14" ht="33" customHeight="1">
      <c r="A9" s="53" t="s">
        <v>19</v>
      </c>
      <c r="B9" s="53"/>
      <c r="C9" s="53"/>
      <c r="D9" s="54">
        <f>ROUND(SUM(F5:F8),0)</f>
        <v>0</v>
      </c>
      <c r="E9" s="54"/>
      <c r="F9" s="26" t="s">
        <v>20</v>
      </c>
      <c r="G9" s="27"/>
      <c r="H9" s="27"/>
      <c r="I9" s="27"/>
      <c r="J9" s="27"/>
      <c r="K9" s="27"/>
      <c r="L9" s="27"/>
      <c r="M9" s="27"/>
      <c r="N9" s="27"/>
    </row>
    <row r="10" ht="32.25" customHeight="1"/>
    <row r="11" ht="25.5" customHeight="1">
      <c r="A11" s="28"/>
    </row>
  </sheetData>
  <sheetProtection password="85B9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5511811023622047" right="0.5511811023622047" top="0.7480314960629921" bottom="1.3385826771653544" header="0.31496062992125984" footer="1.062992125984252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3">
      <selection activeCell="E6" sqref="E6"/>
    </sheetView>
  </sheetViews>
  <sheetFormatPr defaultColWidth="9.00390625" defaultRowHeight="14.25"/>
  <cols>
    <col min="1" max="1" width="9.75390625" style="8" customWidth="1"/>
    <col min="2" max="2" width="32.50390625" style="7" customWidth="1"/>
    <col min="3" max="3" width="8.50390625" style="7" customWidth="1"/>
    <col min="4" max="4" width="11.625" style="9" customWidth="1"/>
    <col min="5" max="6" width="11.625" style="10" customWidth="1"/>
    <col min="7" max="7" width="9.00390625" style="7" customWidth="1"/>
    <col min="8" max="8" width="14.625" style="7" customWidth="1"/>
    <col min="9" max="9" width="13.875" style="7" bestFit="1" customWidth="1"/>
    <col min="10" max="16384" width="9.00390625" style="7" customWidth="1"/>
  </cols>
  <sheetData>
    <row r="1" spans="1:6" ht="33" customHeight="1">
      <c r="A1" s="55" t="s">
        <v>0</v>
      </c>
      <c r="B1" s="55"/>
      <c r="C1" s="55"/>
      <c r="D1" s="56"/>
      <c r="E1" s="55"/>
      <c r="F1" s="55"/>
    </row>
    <row r="2" spans="1:6" ht="33" customHeight="1">
      <c r="A2" s="11" t="s">
        <v>1</v>
      </c>
      <c r="B2" s="57" t="str">
        <f>'第100章'!B2</f>
        <v>2018年房山区公路安全生命防护工程第1标段</v>
      </c>
      <c r="C2" s="57"/>
      <c r="D2" s="58"/>
      <c r="E2" s="59" t="s">
        <v>21</v>
      </c>
      <c r="F2" s="59"/>
    </row>
    <row r="3" spans="1:6" ht="30" customHeight="1">
      <c r="A3" s="60" t="s">
        <v>42</v>
      </c>
      <c r="B3" s="60"/>
      <c r="C3" s="60"/>
      <c r="D3" s="61"/>
      <c r="E3" s="60"/>
      <c r="F3" s="60"/>
    </row>
    <row r="4" spans="1:6" ht="30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s="22" customFormat="1" ht="30" customHeight="1">
      <c r="A5" s="42" t="s">
        <v>102</v>
      </c>
      <c r="B5" s="30" t="s">
        <v>49</v>
      </c>
      <c r="C5" s="29" t="s">
        <v>22</v>
      </c>
      <c r="D5" s="31"/>
      <c r="E5" s="45"/>
      <c r="F5" s="16"/>
    </row>
    <row r="6" spans="1:6" s="22" customFormat="1" ht="30" customHeight="1">
      <c r="A6" s="29" t="s">
        <v>23</v>
      </c>
      <c r="B6" s="30" t="s">
        <v>50</v>
      </c>
      <c r="C6" s="29" t="s">
        <v>51</v>
      </c>
      <c r="D6" s="32">
        <v>1354</v>
      </c>
      <c r="E6" s="45"/>
      <c r="F6" s="16">
        <f aca="true" t="shared" si="0" ref="F6:F57">ROUND(D6*E6,0)</f>
        <v>0</v>
      </c>
    </row>
    <row r="7" spans="1:6" s="22" customFormat="1" ht="30" customHeight="1">
      <c r="A7" s="29" t="s">
        <v>52</v>
      </c>
      <c r="B7" s="30" t="s">
        <v>53</v>
      </c>
      <c r="C7" s="29" t="s">
        <v>22</v>
      </c>
      <c r="D7" s="32"/>
      <c r="E7" s="45"/>
      <c r="F7" s="16"/>
    </row>
    <row r="8" spans="1:6" s="22" customFormat="1" ht="30" customHeight="1">
      <c r="A8" s="29" t="s">
        <v>23</v>
      </c>
      <c r="B8" s="30" t="s">
        <v>54</v>
      </c>
      <c r="C8" s="29" t="s">
        <v>51</v>
      </c>
      <c r="D8" s="32">
        <v>476</v>
      </c>
      <c r="E8" s="45"/>
      <c r="F8" s="16">
        <f t="shared" si="0"/>
        <v>0</v>
      </c>
    </row>
    <row r="9" spans="1:6" s="22" customFormat="1" ht="30" customHeight="1">
      <c r="A9" s="29" t="s">
        <v>24</v>
      </c>
      <c r="B9" s="30" t="s">
        <v>55</v>
      </c>
      <c r="C9" s="29" t="s">
        <v>51</v>
      </c>
      <c r="D9" s="32">
        <v>650</v>
      </c>
      <c r="E9" s="45"/>
      <c r="F9" s="16">
        <f t="shared" si="0"/>
        <v>0</v>
      </c>
    </row>
    <row r="10" spans="1:6" s="22" customFormat="1" ht="30" customHeight="1">
      <c r="A10" s="29" t="s">
        <v>56</v>
      </c>
      <c r="B10" s="30" t="s">
        <v>57</v>
      </c>
      <c r="C10" s="29" t="s">
        <v>51</v>
      </c>
      <c r="D10" s="32">
        <v>4470</v>
      </c>
      <c r="E10" s="45"/>
      <c r="F10" s="16">
        <f t="shared" si="0"/>
        <v>0</v>
      </c>
    </row>
    <row r="11" spans="1:6" s="22" customFormat="1" ht="30" customHeight="1">
      <c r="A11" s="29" t="s">
        <v>58</v>
      </c>
      <c r="B11" s="30" t="s">
        <v>59</v>
      </c>
      <c r="C11" s="29" t="s">
        <v>60</v>
      </c>
      <c r="D11" s="33">
        <v>113</v>
      </c>
      <c r="E11" s="45"/>
      <c r="F11" s="16">
        <f t="shared" si="0"/>
        <v>0</v>
      </c>
    </row>
    <row r="12" spans="1:6" s="22" customFormat="1" ht="30" customHeight="1">
      <c r="A12" s="29" t="s">
        <v>61</v>
      </c>
      <c r="B12" s="30" t="s">
        <v>62</v>
      </c>
      <c r="C12" s="29" t="s">
        <v>63</v>
      </c>
      <c r="D12" s="32">
        <v>627</v>
      </c>
      <c r="E12" s="45"/>
      <c r="F12" s="16">
        <f t="shared" si="0"/>
        <v>0</v>
      </c>
    </row>
    <row r="13" spans="1:6" s="22" customFormat="1" ht="30" customHeight="1">
      <c r="A13" s="29" t="s">
        <v>64</v>
      </c>
      <c r="B13" s="30" t="s">
        <v>65</v>
      </c>
      <c r="C13" s="29" t="s">
        <v>51</v>
      </c>
      <c r="D13" s="32">
        <v>80</v>
      </c>
      <c r="E13" s="45"/>
      <c r="F13" s="16">
        <f t="shared" si="0"/>
        <v>0</v>
      </c>
    </row>
    <row r="14" spans="1:6" s="22" customFormat="1" ht="30" customHeight="1">
      <c r="A14" s="29" t="s">
        <v>66</v>
      </c>
      <c r="B14" s="30" t="s">
        <v>67</v>
      </c>
      <c r="C14" s="29" t="s">
        <v>22</v>
      </c>
      <c r="D14" s="32"/>
      <c r="E14" s="45"/>
      <c r="F14" s="16"/>
    </row>
    <row r="15" spans="1:6" s="22" customFormat="1" ht="30" customHeight="1">
      <c r="A15" s="29" t="s">
        <v>23</v>
      </c>
      <c r="B15" s="30" t="s">
        <v>68</v>
      </c>
      <c r="C15" s="29" t="s">
        <v>51</v>
      </c>
      <c r="D15" s="32">
        <v>5470</v>
      </c>
      <c r="E15" s="45"/>
      <c r="F15" s="16">
        <f t="shared" si="0"/>
        <v>0</v>
      </c>
    </row>
    <row r="16" spans="1:8" s="22" customFormat="1" ht="30" customHeight="1">
      <c r="A16" s="29" t="s">
        <v>24</v>
      </c>
      <c r="B16" s="30" t="s">
        <v>69</v>
      </c>
      <c r="C16" s="44" t="s">
        <v>51</v>
      </c>
      <c r="D16" s="32">
        <v>62</v>
      </c>
      <c r="E16" s="45"/>
      <c r="F16" s="16">
        <f t="shared" si="0"/>
        <v>0</v>
      </c>
      <c r="H16" s="40"/>
    </row>
    <row r="17" spans="1:6" s="22" customFormat="1" ht="30" customHeight="1">
      <c r="A17" s="29" t="s">
        <v>70</v>
      </c>
      <c r="B17" s="30" t="s">
        <v>71</v>
      </c>
      <c r="C17" s="29" t="s">
        <v>22</v>
      </c>
      <c r="D17" s="32"/>
      <c r="E17" s="45"/>
      <c r="F17" s="16"/>
    </row>
    <row r="18" spans="1:6" s="22" customFormat="1" ht="30" customHeight="1">
      <c r="A18" s="29" t="s">
        <v>23</v>
      </c>
      <c r="B18" s="39" t="s">
        <v>103</v>
      </c>
      <c r="C18" s="29" t="s">
        <v>43</v>
      </c>
      <c r="D18" s="33">
        <v>44</v>
      </c>
      <c r="E18" s="45"/>
      <c r="F18" s="16">
        <f t="shared" si="0"/>
        <v>0</v>
      </c>
    </row>
    <row r="19" spans="1:6" s="22" customFormat="1" ht="30" customHeight="1">
      <c r="A19" s="29" t="s">
        <v>24</v>
      </c>
      <c r="B19" s="39" t="s">
        <v>104</v>
      </c>
      <c r="C19" s="29" t="s">
        <v>43</v>
      </c>
      <c r="D19" s="33">
        <v>548</v>
      </c>
      <c r="E19" s="45"/>
      <c r="F19" s="16">
        <f t="shared" si="0"/>
        <v>0</v>
      </c>
    </row>
    <row r="20" spans="1:6" s="22" customFormat="1" ht="30" customHeight="1">
      <c r="A20" s="29" t="s">
        <v>56</v>
      </c>
      <c r="B20" s="39" t="s">
        <v>105</v>
      </c>
      <c r="C20" s="29" t="s">
        <v>43</v>
      </c>
      <c r="D20" s="33">
        <v>25</v>
      </c>
      <c r="E20" s="45"/>
      <c r="F20" s="16">
        <f t="shared" si="0"/>
        <v>0</v>
      </c>
    </row>
    <row r="21" spans="1:6" s="22" customFormat="1" ht="30" customHeight="1">
      <c r="A21" s="29" t="s">
        <v>58</v>
      </c>
      <c r="B21" s="39" t="s">
        <v>106</v>
      </c>
      <c r="C21" s="29" t="s">
        <v>43</v>
      </c>
      <c r="D21" s="33">
        <v>10</v>
      </c>
      <c r="E21" s="45"/>
      <c r="F21" s="16">
        <f t="shared" si="0"/>
        <v>0</v>
      </c>
    </row>
    <row r="22" spans="1:6" s="22" customFormat="1" ht="30" customHeight="1">
      <c r="A22" s="29" t="s">
        <v>72</v>
      </c>
      <c r="B22" s="30" t="s">
        <v>73</v>
      </c>
      <c r="C22" s="29" t="s">
        <v>43</v>
      </c>
      <c r="D22" s="33">
        <v>37</v>
      </c>
      <c r="E22" s="45"/>
      <c r="F22" s="16">
        <f t="shared" si="0"/>
        <v>0</v>
      </c>
    </row>
    <row r="23" spans="1:6" s="22" customFormat="1" ht="30" customHeight="1">
      <c r="A23" s="29" t="s">
        <v>74</v>
      </c>
      <c r="B23" s="39" t="s">
        <v>107</v>
      </c>
      <c r="C23" s="29" t="s">
        <v>43</v>
      </c>
      <c r="D23" s="33">
        <v>80</v>
      </c>
      <c r="E23" s="45"/>
      <c r="F23" s="16">
        <f t="shared" si="0"/>
        <v>0</v>
      </c>
    </row>
    <row r="24" spans="1:6" s="22" customFormat="1" ht="30" customHeight="1">
      <c r="A24" s="29" t="s">
        <v>75</v>
      </c>
      <c r="B24" s="39" t="s">
        <v>108</v>
      </c>
      <c r="C24" s="29" t="s">
        <v>43</v>
      </c>
      <c r="D24" s="33">
        <v>4</v>
      </c>
      <c r="E24" s="45"/>
      <c r="F24" s="16">
        <f t="shared" si="0"/>
        <v>0</v>
      </c>
    </row>
    <row r="25" spans="1:6" s="22" customFormat="1" ht="30" customHeight="1">
      <c r="A25" s="29" t="s">
        <v>76</v>
      </c>
      <c r="B25" s="30" t="s">
        <v>77</v>
      </c>
      <c r="C25" s="29" t="s">
        <v>22</v>
      </c>
      <c r="D25" s="33"/>
      <c r="E25" s="46"/>
      <c r="F25" s="16"/>
    </row>
    <row r="26" spans="1:6" s="22" customFormat="1" ht="30" customHeight="1">
      <c r="A26" s="29" t="s">
        <v>23</v>
      </c>
      <c r="B26" s="39" t="s">
        <v>109</v>
      </c>
      <c r="C26" s="29" t="s">
        <v>43</v>
      </c>
      <c r="D26" s="33">
        <v>15</v>
      </c>
      <c r="E26" s="46"/>
      <c r="F26" s="16">
        <f t="shared" si="0"/>
        <v>0</v>
      </c>
    </row>
    <row r="27" spans="1:6" s="22" customFormat="1" ht="30" customHeight="1">
      <c r="A27" s="29" t="s">
        <v>24</v>
      </c>
      <c r="B27" s="39" t="s">
        <v>110</v>
      </c>
      <c r="C27" s="29" t="s">
        <v>43</v>
      </c>
      <c r="D27" s="33">
        <v>3</v>
      </c>
      <c r="E27" s="46"/>
      <c r="F27" s="16">
        <f t="shared" si="0"/>
        <v>0</v>
      </c>
    </row>
    <row r="28" spans="1:6" s="22" customFormat="1" ht="30" customHeight="1">
      <c r="A28" s="29" t="s">
        <v>56</v>
      </c>
      <c r="B28" s="39" t="s">
        <v>111</v>
      </c>
      <c r="C28" s="29" t="s">
        <v>43</v>
      </c>
      <c r="D28" s="33">
        <v>10</v>
      </c>
      <c r="E28" s="46"/>
      <c r="F28" s="16">
        <f t="shared" si="0"/>
        <v>0</v>
      </c>
    </row>
    <row r="29" spans="1:6" s="22" customFormat="1" ht="30" customHeight="1">
      <c r="A29" s="29" t="s">
        <v>58</v>
      </c>
      <c r="B29" s="39" t="s">
        <v>112</v>
      </c>
      <c r="C29" s="29" t="s">
        <v>43</v>
      </c>
      <c r="D29" s="33">
        <v>2</v>
      </c>
      <c r="E29" s="46"/>
      <c r="F29" s="16">
        <f t="shared" si="0"/>
        <v>0</v>
      </c>
    </row>
    <row r="30" spans="1:6" s="22" customFormat="1" ht="30" customHeight="1">
      <c r="A30" s="29" t="s">
        <v>78</v>
      </c>
      <c r="B30" s="30" t="s">
        <v>79</v>
      </c>
      <c r="C30" s="29" t="s">
        <v>22</v>
      </c>
      <c r="D30" s="33"/>
      <c r="E30" s="46"/>
      <c r="F30" s="16"/>
    </row>
    <row r="31" spans="1:6" s="22" customFormat="1" ht="30" customHeight="1">
      <c r="A31" s="29" t="s">
        <v>23</v>
      </c>
      <c r="B31" s="39" t="s">
        <v>109</v>
      </c>
      <c r="C31" s="29" t="s">
        <v>43</v>
      </c>
      <c r="D31" s="33">
        <v>20</v>
      </c>
      <c r="E31" s="46"/>
      <c r="F31" s="16">
        <f t="shared" si="0"/>
        <v>0</v>
      </c>
    </row>
    <row r="32" spans="1:6" s="22" customFormat="1" ht="30" customHeight="1">
      <c r="A32" s="29" t="s">
        <v>24</v>
      </c>
      <c r="B32" s="39" t="s">
        <v>113</v>
      </c>
      <c r="C32" s="29" t="s">
        <v>43</v>
      </c>
      <c r="D32" s="33">
        <v>6</v>
      </c>
      <c r="E32" s="46"/>
      <c r="F32" s="16">
        <f t="shared" si="0"/>
        <v>0</v>
      </c>
    </row>
    <row r="33" spans="1:6" s="22" customFormat="1" ht="30" customHeight="1">
      <c r="A33" s="29" t="s">
        <v>56</v>
      </c>
      <c r="B33" s="39" t="s">
        <v>114</v>
      </c>
      <c r="C33" s="29" t="s">
        <v>43</v>
      </c>
      <c r="D33" s="33">
        <v>24</v>
      </c>
      <c r="E33" s="46"/>
      <c r="F33" s="16">
        <f t="shared" si="0"/>
        <v>0</v>
      </c>
    </row>
    <row r="34" spans="1:6" s="22" customFormat="1" ht="30" customHeight="1">
      <c r="A34" s="29" t="s">
        <v>58</v>
      </c>
      <c r="B34" s="39" t="s">
        <v>111</v>
      </c>
      <c r="C34" s="29" t="s">
        <v>43</v>
      </c>
      <c r="D34" s="33">
        <v>2</v>
      </c>
      <c r="E34" s="46"/>
      <c r="F34" s="16">
        <f t="shared" si="0"/>
        <v>0</v>
      </c>
    </row>
    <row r="35" spans="1:6" s="22" customFormat="1" ht="30" customHeight="1">
      <c r="A35" s="29" t="s">
        <v>72</v>
      </c>
      <c r="B35" s="39" t="s">
        <v>115</v>
      </c>
      <c r="C35" s="29" t="s">
        <v>43</v>
      </c>
      <c r="D35" s="33">
        <v>1</v>
      </c>
      <c r="E35" s="46"/>
      <c r="F35" s="16">
        <f t="shared" si="0"/>
        <v>0</v>
      </c>
    </row>
    <row r="36" spans="1:6" s="22" customFormat="1" ht="30" customHeight="1">
      <c r="A36" s="29" t="s">
        <v>74</v>
      </c>
      <c r="B36" s="39" t="s">
        <v>116</v>
      </c>
      <c r="C36" s="29" t="s">
        <v>43</v>
      </c>
      <c r="D36" s="33">
        <v>1</v>
      </c>
      <c r="E36" s="46"/>
      <c r="F36" s="16">
        <f t="shared" si="0"/>
        <v>0</v>
      </c>
    </row>
    <row r="37" spans="1:6" s="22" customFormat="1" ht="30" customHeight="1">
      <c r="A37" s="29" t="s">
        <v>75</v>
      </c>
      <c r="B37" s="30" t="s">
        <v>80</v>
      </c>
      <c r="C37" s="29" t="s">
        <v>43</v>
      </c>
      <c r="D37" s="33">
        <v>1</v>
      </c>
      <c r="E37" s="46"/>
      <c r="F37" s="16">
        <f t="shared" si="0"/>
        <v>0</v>
      </c>
    </row>
    <row r="38" spans="1:6" s="22" customFormat="1" ht="30" customHeight="1">
      <c r="A38" s="29" t="s">
        <v>81</v>
      </c>
      <c r="B38" s="30" t="s">
        <v>82</v>
      </c>
      <c r="C38" s="29" t="s">
        <v>22</v>
      </c>
      <c r="D38" s="33"/>
      <c r="E38" s="46"/>
      <c r="F38" s="16"/>
    </row>
    <row r="39" spans="1:6" s="22" customFormat="1" ht="30" customHeight="1">
      <c r="A39" s="29" t="s">
        <v>23</v>
      </c>
      <c r="B39" s="39" t="s">
        <v>117</v>
      </c>
      <c r="C39" s="29" t="s">
        <v>43</v>
      </c>
      <c r="D39" s="33">
        <v>8</v>
      </c>
      <c r="E39" s="46"/>
      <c r="F39" s="16">
        <f t="shared" si="0"/>
        <v>0</v>
      </c>
    </row>
    <row r="40" spans="1:6" s="22" customFormat="1" ht="30" customHeight="1">
      <c r="A40" s="29" t="s">
        <v>24</v>
      </c>
      <c r="B40" s="39" t="s">
        <v>118</v>
      </c>
      <c r="C40" s="29" t="s">
        <v>43</v>
      </c>
      <c r="D40" s="33">
        <v>1</v>
      </c>
      <c r="E40" s="46"/>
      <c r="F40" s="16">
        <f t="shared" si="0"/>
        <v>0</v>
      </c>
    </row>
    <row r="41" spans="1:6" s="22" customFormat="1" ht="30" customHeight="1">
      <c r="A41" s="29" t="s">
        <v>56</v>
      </c>
      <c r="B41" s="39" t="s">
        <v>119</v>
      </c>
      <c r="C41" s="29" t="s">
        <v>43</v>
      </c>
      <c r="D41" s="33">
        <v>3</v>
      </c>
      <c r="E41" s="46"/>
      <c r="F41" s="16">
        <f t="shared" si="0"/>
        <v>0</v>
      </c>
    </row>
    <row r="42" spans="1:6" s="22" customFormat="1" ht="30" customHeight="1">
      <c r="A42" s="29" t="s">
        <v>58</v>
      </c>
      <c r="B42" s="39" t="s">
        <v>120</v>
      </c>
      <c r="C42" s="29" t="s">
        <v>43</v>
      </c>
      <c r="D42" s="33">
        <v>3</v>
      </c>
      <c r="E42" s="46"/>
      <c r="F42" s="16">
        <f t="shared" si="0"/>
        <v>0</v>
      </c>
    </row>
    <row r="43" spans="1:6" s="22" customFormat="1" ht="30" customHeight="1">
      <c r="A43" s="29" t="s">
        <v>72</v>
      </c>
      <c r="B43" s="39" t="s">
        <v>121</v>
      </c>
      <c r="C43" s="29" t="s">
        <v>43</v>
      </c>
      <c r="D43" s="33">
        <v>4</v>
      </c>
      <c r="E43" s="46"/>
      <c r="F43" s="16">
        <f t="shared" si="0"/>
        <v>0</v>
      </c>
    </row>
    <row r="44" spans="1:6" s="22" customFormat="1" ht="30" customHeight="1">
      <c r="A44" s="29" t="s">
        <v>74</v>
      </c>
      <c r="B44" s="39" t="s">
        <v>122</v>
      </c>
      <c r="C44" s="29" t="s">
        <v>43</v>
      </c>
      <c r="D44" s="33">
        <v>16</v>
      </c>
      <c r="E44" s="46"/>
      <c r="F44" s="16">
        <f t="shared" si="0"/>
        <v>0</v>
      </c>
    </row>
    <row r="45" spans="1:6" s="22" customFormat="1" ht="30" customHeight="1">
      <c r="A45" s="29" t="s">
        <v>83</v>
      </c>
      <c r="B45" s="30" t="s">
        <v>84</v>
      </c>
      <c r="C45" s="29" t="s">
        <v>85</v>
      </c>
      <c r="D45" s="33">
        <v>232</v>
      </c>
      <c r="E45" s="46"/>
      <c r="F45" s="16">
        <f t="shared" si="0"/>
        <v>0</v>
      </c>
    </row>
    <row r="46" spans="1:6" s="22" customFormat="1" ht="30" customHeight="1">
      <c r="A46" s="29" t="s">
        <v>86</v>
      </c>
      <c r="B46" s="30" t="s">
        <v>87</v>
      </c>
      <c r="C46" s="29" t="s">
        <v>22</v>
      </c>
      <c r="D46" s="33"/>
      <c r="E46" s="46"/>
      <c r="F46" s="16"/>
    </row>
    <row r="47" spans="1:6" s="22" customFormat="1" ht="30" customHeight="1">
      <c r="A47" s="29" t="s">
        <v>23</v>
      </c>
      <c r="B47" s="30" t="s">
        <v>88</v>
      </c>
      <c r="C47" s="29" t="s">
        <v>85</v>
      </c>
      <c r="D47" s="33">
        <v>13</v>
      </c>
      <c r="E47" s="46"/>
      <c r="F47" s="16">
        <f t="shared" si="0"/>
        <v>0</v>
      </c>
    </row>
    <row r="48" spans="1:6" s="22" customFormat="1" ht="30" customHeight="1">
      <c r="A48" s="29" t="s">
        <v>24</v>
      </c>
      <c r="B48" s="30" t="s">
        <v>89</v>
      </c>
      <c r="C48" s="29" t="s">
        <v>43</v>
      </c>
      <c r="D48" s="33">
        <v>1</v>
      </c>
      <c r="E48" s="46"/>
      <c r="F48" s="16">
        <f t="shared" si="0"/>
        <v>0</v>
      </c>
    </row>
    <row r="49" spans="1:6" s="22" customFormat="1" ht="30" customHeight="1">
      <c r="A49" s="34" t="s">
        <v>90</v>
      </c>
      <c r="B49" s="35" t="s">
        <v>44</v>
      </c>
      <c r="C49" s="34" t="s">
        <v>22</v>
      </c>
      <c r="D49" s="36"/>
      <c r="E49" s="46"/>
      <c r="F49" s="16"/>
    </row>
    <row r="50" spans="1:6" s="22" customFormat="1" ht="30" customHeight="1">
      <c r="A50" s="34" t="s">
        <v>23</v>
      </c>
      <c r="B50" s="35" t="s">
        <v>91</v>
      </c>
      <c r="C50" s="34" t="s">
        <v>25</v>
      </c>
      <c r="D50" s="37">
        <v>3068</v>
      </c>
      <c r="E50" s="46"/>
      <c r="F50" s="16">
        <f t="shared" si="0"/>
        <v>0</v>
      </c>
    </row>
    <row r="51" spans="1:6" s="22" customFormat="1" ht="30" customHeight="1">
      <c r="A51" s="34" t="s">
        <v>24</v>
      </c>
      <c r="B51" s="35" t="s">
        <v>92</v>
      </c>
      <c r="C51" s="34" t="s">
        <v>25</v>
      </c>
      <c r="D51" s="37">
        <v>1957.2</v>
      </c>
      <c r="E51" s="46"/>
      <c r="F51" s="16">
        <f t="shared" si="0"/>
        <v>0</v>
      </c>
    </row>
    <row r="52" spans="1:6" s="22" customFormat="1" ht="30" customHeight="1">
      <c r="A52" s="34" t="s">
        <v>56</v>
      </c>
      <c r="B52" s="35" t="s">
        <v>93</v>
      </c>
      <c r="C52" s="34" t="s">
        <v>25</v>
      </c>
      <c r="D52" s="37">
        <v>210</v>
      </c>
      <c r="E52" s="46"/>
      <c r="F52" s="16">
        <f t="shared" si="0"/>
        <v>0</v>
      </c>
    </row>
    <row r="53" spans="1:6" s="22" customFormat="1" ht="30" customHeight="1">
      <c r="A53" s="34" t="s">
        <v>94</v>
      </c>
      <c r="B53" s="35" t="s">
        <v>95</v>
      </c>
      <c r="C53" s="34" t="s">
        <v>22</v>
      </c>
      <c r="D53" s="37"/>
      <c r="E53" s="46"/>
      <c r="F53" s="16"/>
    </row>
    <row r="54" spans="1:6" s="22" customFormat="1" ht="30" customHeight="1">
      <c r="A54" s="34" t="s">
        <v>23</v>
      </c>
      <c r="B54" s="35" t="s">
        <v>96</v>
      </c>
      <c r="C54" s="34" t="s">
        <v>60</v>
      </c>
      <c r="D54" s="38">
        <v>194</v>
      </c>
      <c r="E54" s="46"/>
      <c r="F54" s="16">
        <f t="shared" si="0"/>
        <v>0</v>
      </c>
    </row>
    <row r="55" spans="1:6" s="22" customFormat="1" ht="30" customHeight="1">
      <c r="A55" s="34" t="s">
        <v>24</v>
      </c>
      <c r="B55" s="35" t="s">
        <v>97</v>
      </c>
      <c r="C55" s="34" t="s">
        <v>60</v>
      </c>
      <c r="D55" s="38">
        <v>158</v>
      </c>
      <c r="E55" s="46"/>
      <c r="F55" s="16">
        <f t="shared" si="0"/>
        <v>0</v>
      </c>
    </row>
    <row r="56" spans="1:6" s="22" customFormat="1" ht="30" customHeight="1">
      <c r="A56" s="34" t="s">
        <v>98</v>
      </c>
      <c r="B56" s="35" t="s">
        <v>99</v>
      </c>
      <c r="C56" s="34" t="s">
        <v>43</v>
      </c>
      <c r="D56" s="38">
        <v>16</v>
      </c>
      <c r="E56" s="46"/>
      <c r="F56" s="16">
        <f t="shared" si="0"/>
        <v>0</v>
      </c>
    </row>
    <row r="57" spans="1:6" s="22" customFormat="1" ht="30" customHeight="1">
      <c r="A57" s="34" t="s">
        <v>100</v>
      </c>
      <c r="B57" s="41" t="s">
        <v>101</v>
      </c>
      <c r="C57" s="34" t="s">
        <v>25</v>
      </c>
      <c r="D57" s="37">
        <v>55.3</v>
      </c>
      <c r="E57" s="46"/>
      <c r="F57" s="16">
        <f t="shared" si="0"/>
        <v>0</v>
      </c>
    </row>
    <row r="58" spans="1:6" ht="30" customHeight="1">
      <c r="A58" s="62" t="s">
        <v>40</v>
      </c>
      <c r="B58" s="62"/>
      <c r="C58" s="62"/>
      <c r="D58" s="63">
        <f>ROUND(SUM(F5:F57),0)</f>
        <v>0</v>
      </c>
      <c r="E58" s="63"/>
      <c r="F58" s="17" t="s">
        <v>20</v>
      </c>
    </row>
  </sheetData>
  <sheetProtection password="85B9" sheet="1"/>
  <protectedRanges>
    <protectedRange sqref="E6 E8:E13 E15:E16 E18:E24 E26:E29 E31:E37 E39:E45 E47:E48 E50:E52 E54:E57" name="区域1"/>
  </protectedRanges>
  <mergeCells count="6">
    <mergeCell ref="A1:F1"/>
    <mergeCell ref="B2:D2"/>
    <mergeCell ref="E2:F2"/>
    <mergeCell ref="A3:F3"/>
    <mergeCell ref="A58:C58"/>
    <mergeCell ref="D58:E58"/>
  </mergeCells>
  <printOptions horizontalCentered="1"/>
  <pageMargins left="0.5511811023622047" right="0.5511811023622047" top="0.7874015748031497" bottom="1.2598425196850394" header="0.5118110236220472" footer="0.98425196850393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2" width="9.625" style="0" customWidth="1"/>
    <col min="3" max="3" width="42.75390625" style="0" customWidth="1"/>
    <col min="4" max="4" width="19.00390625" style="0" customWidth="1"/>
  </cols>
  <sheetData>
    <row r="1" spans="1:4" ht="33" customHeight="1">
      <c r="A1" s="67" t="s">
        <v>26</v>
      </c>
      <c r="B1" s="67"/>
      <c r="C1" s="67"/>
      <c r="D1" s="67"/>
    </row>
    <row r="2" spans="1:4" s="1" customFormat="1" ht="33" customHeight="1">
      <c r="A2" s="2" t="str">
        <f>"工程名称："</f>
        <v>工程名称：</v>
      </c>
      <c r="B2" s="68" t="str">
        <f>'第100章'!B2</f>
        <v>2018年房山区公路安全生命防护工程第1标段</v>
      </c>
      <c r="C2" s="68"/>
      <c r="D2" s="3" t="s">
        <v>21</v>
      </c>
    </row>
    <row r="3" spans="1:4" ht="33" customHeight="1">
      <c r="A3" s="4" t="s">
        <v>27</v>
      </c>
      <c r="B3" s="4" t="s">
        <v>28</v>
      </c>
      <c r="C3" s="4" t="s">
        <v>29</v>
      </c>
      <c r="D3" s="5" t="s">
        <v>30</v>
      </c>
    </row>
    <row r="4" spans="1:4" ht="33" customHeight="1">
      <c r="A4" s="6">
        <v>1</v>
      </c>
      <c r="B4" s="6">
        <v>100</v>
      </c>
      <c r="C4" s="6" t="s">
        <v>31</v>
      </c>
      <c r="D4" s="47">
        <f>'第100章'!D9</f>
        <v>0</v>
      </c>
    </row>
    <row r="5" spans="1:4" ht="33" customHeight="1">
      <c r="A5" s="6">
        <v>2</v>
      </c>
      <c r="B5" s="6">
        <v>200</v>
      </c>
      <c r="C5" s="6" t="s">
        <v>32</v>
      </c>
      <c r="D5" s="47"/>
    </row>
    <row r="6" spans="1:4" ht="33" customHeight="1">
      <c r="A6" s="6">
        <v>3</v>
      </c>
      <c r="B6" s="6">
        <v>300</v>
      </c>
      <c r="C6" s="6" t="s">
        <v>33</v>
      </c>
      <c r="D6" s="47"/>
    </row>
    <row r="7" spans="1:4" ht="33" customHeight="1">
      <c r="A7" s="6">
        <v>4</v>
      </c>
      <c r="B7" s="6">
        <v>400</v>
      </c>
      <c r="C7" s="6" t="s">
        <v>34</v>
      </c>
      <c r="D7" s="47"/>
    </row>
    <row r="8" spans="1:4" ht="33" customHeight="1">
      <c r="A8" s="6">
        <v>5</v>
      </c>
      <c r="B8" s="6">
        <v>500</v>
      </c>
      <c r="C8" s="6" t="s">
        <v>35</v>
      </c>
      <c r="D8" s="47"/>
    </row>
    <row r="9" spans="1:4" ht="33" customHeight="1">
      <c r="A9" s="6">
        <v>6</v>
      </c>
      <c r="B9" s="6">
        <v>600</v>
      </c>
      <c r="C9" s="6" t="s">
        <v>41</v>
      </c>
      <c r="D9" s="47">
        <f>'第600章 '!D58</f>
        <v>0</v>
      </c>
    </row>
    <row r="10" spans="1:4" ht="33" customHeight="1">
      <c r="A10" s="6">
        <v>7</v>
      </c>
      <c r="B10" s="6">
        <v>700</v>
      </c>
      <c r="C10" s="6" t="s">
        <v>36</v>
      </c>
      <c r="D10" s="47"/>
    </row>
    <row r="11" spans="1:4" ht="33" customHeight="1">
      <c r="A11" s="6">
        <v>8</v>
      </c>
      <c r="B11" s="64" t="s">
        <v>37</v>
      </c>
      <c r="C11" s="64"/>
      <c r="D11" s="47">
        <f>SUM(D4:D10)</f>
        <v>0</v>
      </c>
    </row>
    <row r="12" spans="1:4" ht="33" customHeight="1">
      <c r="A12" s="6">
        <v>9</v>
      </c>
      <c r="B12" s="64" t="s">
        <v>38</v>
      </c>
      <c r="C12" s="64"/>
      <c r="D12" s="47"/>
    </row>
    <row r="13" spans="1:4" ht="33" customHeight="1">
      <c r="A13" s="6">
        <v>10</v>
      </c>
      <c r="B13" s="64" t="s">
        <v>45</v>
      </c>
      <c r="C13" s="64"/>
      <c r="D13" s="47">
        <f>ROUND(8759013*1.5%,0)</f>
        <v>131385</v>
      </c>
    </row>
    <row r="14" spans="1:4" ht="33" customHeight="1">
      <c r="A14" s="6">
        <v>11</v>
      </c>
      <c r="B14" s="69" t="s">
        <v>46</v>
      </c>
      <c r="C14" s="70"/>
      <c r="D14" s="47">
        <f>ROUND(D11-D12-D13,0)</f>
        <v>-131385</v>
      </c>
    </row>
    <row r="15" spans="1:4" ht="33" customHeight="1">
      <c r="A15" s="6">
        <v>12</v>
      </c>
      <c r="B15" s="64" t="s">
        <v>47</v>
      </c>
      <c r="C15" s="64"/>
      <c r="D15" s="47">
        <f>ROUND(D14*3%,0)</f>
        <v>-3942</v>
      </c>
    </row>
    <row r="16" spans="1:4" ht="33" customHeight="1">
      <c r="A16" s="6">
        <v>13</v>
      </c>
      <c r="B16" s="64" t="s">
        <v>39</v>
      </c>
      <c r="C16" s="64"/>
      <c r="D16" s="47">
        <f>D11+D15</f>
        <v>-3942</v>
      </c>
    </row>
    <row r="17" spans="1:4" ht="30" customHeight="1">
      <c r="A17" s="65"/>
      <c r="B17" s="66"/>
      <c r="C17" s="66"/>
      <c r="D17" s="66"/>
    </row>
  </sheetData>
  <sheetProtection password="85B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2018-04-02T00:58:46Z</cp:lastPrinted>
  <dcterms:created xsi:type="dcterms:W3CDTF">2008-04-07T07:00:19Z</dcterms:created>
  <dcterms:modified xsi:type="dcterms:W3CDTF">2018-04-02T01:02:39Z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