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1840" windowHeight="10320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<sst xmlns="http://schemas.openxmlformats.org/spreadsheetml/2006/main" count="191" uniqueCount="109">
  <si>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</si>
  <si>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</si>
  <si>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</si>
  <si>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</si>
  <si>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</si>
  <si>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</si>
  <si>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</si>
  <si>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</si>
  <si>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</si>
  <si>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</si>
  <si>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</si>
  <si>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</si>
  <si>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</si>
  <si>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</si>
  <si>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</si>
  <si>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</si>
  <si>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</si>
  <si>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</si>
  <si>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</si>
  <si>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</si>
  <si>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</si>
  <si>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/>
  </si>
  <si>
    <t>-a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</si>
  <si>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</si>
  <si>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</si>
  <si>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</si>
  <si>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</si>
  <si>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</si>
  <si>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</si>
  <si>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</si>
  <si>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</si>
  <si>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</si>
  <si>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绿化及环境保护</t>
  </si>
  <si>
    <t>第100章至第700章清单合计</t>
  </si>
  <si>
    <t>已包含在清单合计中材料、工程设备、专业工程暂估价合计</t>
  </si>
  <si>
    <t>清单  第600章 合计   人民币</t>
  </si>
  <si>
    <t>安全设施及预埋管线</t>
  </si>
  <si>
    <t>清单     第600章  安全设施及预埋管线</t>
  </si>
  <si>
    <t>已包含在清单合计中的安全生产费(投标控制价1.5%)</t>
  </si>
  <si>
    <t>清单合计减去材料、工程设备、专业工程暂估价、安全生产费合计(8-9-10=11)（评标价）</t>
  </si>
  <si>
    <t>-b</t>
  </si>
  <si>
    <t>按上项（11）金额的3%作为不可预见因素的暂定金额</t>
  </si>
  <si>
    <r>
      <t>投标价（8+1</t>
    </r>
    <r>
      <rPr>
        <sz val="11.5"/>
        <rFont val="宋体"/>
        <family val="0"/>
      </rPr>
      <t>2</t>
    </r>
    <r>
      <rPr>
        <sz val="11.5"/>
        <rFont val="宋体"/>
        <family val="0"/>
      </rPr>
      <t>=1</t>
    </r>
    <r>
      <rPr>
        <sz val="11.5"/>
        <rFont val="宋体"/>
        <family val="0"/>
      </rPr>
      <t>3</t>
    </r>
    <r>
      <rPr>
        <sz val="11.5"/>
        <rFont val="宋体"/>
        <family val="0"/>
      </rPr>
      <t>）</t>
    </r>
  </si>
  <si>
    <t>2018年平谷区公路网交通标志调整及里程桩完善工程</t>
  </si>
  <si>
    <t>金额</t>
  </si>
  <si>
    <t>102</t>
  </si>
  <si>
    <t>工程管理</t>
  </si>
  <si>
    <t>竣工文件</t>
  </si>
  <si>
    <t>104</t>
  </si>
  <si>
    <t>604</t>
  </si>
  <si>
    <t>道路交通标志</t>
  </si>
  <si>
    <t>604-1</t>
  </si>
  <si>
    <t>单柱式交通标志</t>
  </si>
  <si>
    <t>单柱式  1500mm*2000mm</t>
  </si>
  <si>
    <t>套</t>
  </si>
  <si>
    <t>单柱式  1200mm*400mm  玻璃钢</t>
  </si>
  <si>
    <t>604-5</t>
  </si>
  <si>
    <t>单悬臂式交通标志</t>
  </si>
  <si>
    <t>单悬臂式  5100mm*2600mm</t>
  </si>
  <si>
    <t>单悬臂式  4500mm*2600mm</t>
  </si>
  <si>
    <t>-c</t>
  </si>
  <si>
    <t>单悬臂式  4500mm*2400mm</t>
  </si>
  <si>
    <t>-d</t>
  </si>
  <si>
    <t>单悬臂式  4000mm*2400mm</t>
  </si>
  <si>
    <t>-e</t>
  </si>
  <si>
    <t>单悬臂式  4000mm*2000mm</t>
  </si>
  <si>
    <t>-f</t>
  </si>
  <si>
    <t>单悬臂式  3000mm*1500mm，900mm*500mm</t>
  </si>
  <si>
    <t>604-7</t>
  </si>
  <si>
    <t>附着式交通标志</t>
  </si>
  <si>
    <t>附着式  3000mm*1500mm</t>
  </si>
  <si>
    <t>附着式  2000mm*700mm</t>
  </si>
  <si>
    <t>附着式  1500mm*2000mm</t>
  </si>
  <si>
    <t>附着式  900mm*1000mm</t>
  </si>
  <si>
    <t>附着式  900mm*500mm</t>
  </si>
  <si>
    <t>604-14</t>
  </si>
  <si>
    <t>重新贴膜</t>
  </si>
  <si>
    <t>重新贴膜  5100mm*2600mm</t>
  </si>
  <si>
    <t>重新贴膜  4500mm*2600mm</t>
  </si>
  <si>
    <t>重新贴膜  4500mm*2400mm</t>
  </si>
  <si>
    <t>重新贴膜  4000mm*2400mm</t>
  </si>
  <si>
    <t>重新贴膜  4000mm*2000mm</t>
  </si>
  <si>
    <t>重新贴膜  3000mm*1500mm</t>
  </si>
  <si>
    <t>-g</t>
  </si>
  <si>
    <t>重新贴膜  2800mm*3200mm</t>
  </si>
  <si>
    <t>-h</t>
  </si>
  <si>
    <t>重新贴膜  2000mm*700mm</t>
  </si>
  <si>
    <t>-i</t>
  </si>
  <si>
    <t>重新贴膜  1500mm*2000mm</t>
  </si>
  <si>
    <t>-j</t>
  </si>
  <si>
    <t>重新贴膜  1200mm*1500mm</t>
  </si>
  <si>
    <t>-k</t>
  </si>
  <si>
    <t>重新贴膜  1200mm*500mm</t>
  </si>
  <si>
    <t>604-15</t>
  </si>
  <si>
    <t>更换版面</t>
  </si>
  <si>
    <t>更换版面  4500mm*2400mm</t>
  </si>
  <si>
    <t>更换版面  4000mm*2400mm</t>
  </si>
  <si>
    <t>更换版面  4000mm*2000mm</t>
  </si>
  <si>
    <t>更换版面  2000mm*700mm</t>
  </si>
  <si>
    <t>604-16</t>
  </si>
  <si>
    <t>更换版面（周转损耗版面）</t>
  </si>
  <si>
    <t>更换版面（周转损耗版面）  5100mm*2600mm</t>
  </si>
  <si>
    <t>更换版面（周转损耗版面）  4500mm*2600mm</t>
  </si>
  <si>
    <t>更换版面（周转损耗版面）  4500mm*2400mm</t>
  </si>
  <si>
    <t>更换版面（周转损耗版面）  4000mm*2000mm</t>
  </si>
  <si>
    <t>更换版面（周转损耗版面）  3000mm*1500mm</t>
  </si>
  <si>
    <t>更换版面（周转损耗版面）  2800mm*3200mm</t>
  </si>
  <si>
    <t>更换版面（周转损耗版面）  2000mm*700mm</t>
  </si>
  <si>
    <t>更换版面（周转损耗版面）  1200mm*500mm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</si>
</sst>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0"/>
    <numFmt numFmtId="183" formatCode="#0.00"/>
    <numFmt numFmtId="184" formatCode="#0"/>
    <numFmt numFmtId="185" formatCode="0.0_ "/>
    <numFmt numFmtId="186" formatCode="#0.0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.5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.5"/>
      <name val="Calibri"/>
      <family val="0"/>
    </font>
    <font>
      <sz val="11.5"/>
      <color indexed="8"/>
      <name val="Calibri"/>
      <family val="0"/>
    </font>
    <font>
      <b/>
      <sz val="16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Fill="1" applyAlignment="1">
      <alignment vertical="center"/>
    </xf>
    <xf numFmtId="177" fontId="46" fillId="0" borderId="0" xfId="0" applyNumberFormat="1" applyFont="1" applyAlignment="1">
      <alignment horizontal="center" vertical="center" shrinkToFit="1"/>
    </xf>
    <xf numFmtId="0" fontId="46" fillId="0" borderId="0" xfId="0" applyFont="1" applyAlignment="1">
      <alignment vertical="center" shrinkToFit="1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176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32" borderId="10" xfId="47" applyFont="1" applyFill="1" applyBorder="1" applyAlignment="1" applyProtection="1">
      <alignment horizontal="center" vertical="center" wrapText="1"/>
      <protection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3" fontId="7" fillId="32" borderId="10" xfId="47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47" applyFont="1" applyFill="1" applyBorder="1" applyAlignment="1" applyProtection="1">
      <alignment horizontal="left" vertical="center" wrapText="1"/>
      <protection/>
    </xf>
    <xf numFmtId="183" fontId="49" fillId="32" borderId="10" xfId="4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176" fontId="3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2" xfId="0" applyFont="1" applyBorder="1" applyAlignment="1">
      <alignment vertical="center" shrinkToFit="1"/>
    </xf>
    <xf numFmtId="176" fontId="4" fillId="32" borderId="10" xfId="4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 hidden="1"/>
    </xf>
    <xf numFmtId="177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6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43" applyFont="1" applyFill="1" applyBorder="1" applyAlignment="1">
      <alignment horizontal="center" vertical="center" wrapText="1"/>
      <protection/>
    </xf>
    <xf numFmtId="0" fontId="0" fillId="0" borderId="14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49" fillId="32" borderId="10" xfId="40" applyNumberFormat="1" applyFont="1" applyFill="1" applyBorder="1" applyAlignment="1" applyProtection="1">
      <alignment horizontal="center" vertical="center" wrapText="1"/>
      <protection/>
    </xf>
    <xf numFmtId="176" fontId="49" fillId="32" borderId="15" xfId="40" applyNumberFormat="1" applyFont="1" applyFill="1" applyBorder="1" applyAlignment="1" applyProtection="1">
      <alignment horizontal="center" vertical="center" wrapText="1"/>
      <protection/>
    </xf>
    <xf numFmtId="177" fontId="49" fillId="32" borderId="15" xfId="48" applyNumberFormat="1" applyFont="1" applyFill="1" applyBorder="1" applyAlignment="1" applyProtection="1">
      <alignment horizontal="center" vertical="center" shrinkToFit="1"/>
      <protection/>
    </xf>
    <xf numFmtId="176" fontId="4" fillId="0" borderId="10" xfId="0" applyNumberFormat="1" applyFont="1" applyBorder="1" applyAlignment="1" applyProtection="1">
      <alignment horizontal="center" vertical="center" shrinkToFit="1"/>
      <protection hidden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10.125" style="16" customWidth="1"/>
    <col min="2" max="2" width="24.875" style="16" customWidth="1"/>
    <col min="3" max="3" width="9.00390625" style="16" customWidth="1"/>
    <col min="4" max="4" width="10.00390625" style="16" customWidth="1"/>
    <col min="5" max="6" width="14.25390625" style="16" customWidth="1"/>
    <col min="7" max="7" width="12.25390625" style="16" customWidth="1"/>
    <col min="8" max="16384" width="9.00390625" style="16" customWidth="1"/>
  </cols>
  <sheetData>
    <row r="1" spans="1:6" ht="33" customHeight="1">
      <c r="A1" s="37" t="s">
        <v>0</v>
      </c>
      <c r="B1" s="37"/>
      <c r="C1" s="37"/>
      <c r="D1" s="37"/>
      <c r="E1" s="37"/>
      <c r="F1" s="37"/>
    </row>
    <row r="2" spans="1:6" s="15" customFormat="1" ht="33" customHeight="1">
      <c r="A2" s="15" t="s">
        <v>1</v>
      </c>
      <c r="B2" s="38" t="s">
        <v>43</v>
      </c>
      <c r="C2" s="39"/>
      <c r="D2" s="39"/>
      <c r="E2" s="40" t="s">
        <v>2</v>
      </c>
      <c r="F2" s="40"/>
    </row>
    <row r="3" spans="1:6" s="18" customFormat="1" ht="33" customHeight="1">
      <c r="A3" s="41" t="s">
        <v>3</v>
      </c>
      <c r="B3" s="41"/>
      <c r="C3" s="41"/>
      <c r="D3" s="41"/>
      <c r="E3" s="41"/>
      <c r="F3" s="41"/>
    </row>
    <row r="4" spans="1:6" ht="33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ht="37.5" customHeight="1">
      <c r="A5" s="20" t="s">
        <v>45</v>
      </c>
      <c r="B5" s="27" t="s">
        <v>46</v>
      </c>
      <c r="C5" s="17" t="s">
        <v>21</v>
      </c>
      <c r="D5" s="17"/>
      <c r="E5" s="17"/>
      <c r="F5" s="17"/>
    </row>
    <row r="6" spans="1:6" s="19" customFormat="1" ht="37.5" customHeight="1">
      <c r="A6" s="20" t="s">
        <v>10</v>
      </c>
      <c r="B6" s="21" t="s">
        <v>47</v>
      </c>
      <c r="C6" s="20" t="s">
        <v>11</v>
      </c>
      <c r="D6" s="22">
        <v>1</v>
      </c>
      <c r="E6" s="61"/>
      <c r="F6" s="14">
        <f>ROUND(D6*E6,0)</f>
        <v>0</v>
      </c>
    </row>
    <row r="7" spans="1:6" s="19" customFormat="1" ht="37.5" customHeight="1">
      <c r="A7" s="20" t="s">
        <v>12</v>
      </c>
      <c r="B7" s="21" t="s">
        <v>13</v>
      </c>
      <c r="C7" s="20" t="s">
        <v>11</v>
      </c>
      <c r="D7" s="22">
        <v>1</v>
      </c>
      <c r="E7" s="62"/>
      <c r="F7" s="14">
        <f>ROUND(D7*E7,0)</f>
        <v>0</v>
      </c>
    </row>
    <row r="8" spans="1:6" s="19" customFormat="1" ht="37.5" customHeight="1">
      <c r="A8" s="20" t="s">
        <v>14</v>
      </c>
      <c r="B8" s="21" t="s">
        <v>15</v>
      </c>
      <c r="C8" s="20" t="s">
        <v>11</v>
      </c>
      <c r="D8" s="22">
        <v>1</v>
      </c>
      <c r="E8" s="62"/>
      <c r="F8" s="14">
        <f>ROUND(D8*E8,0)</f>
        <v>0</v>
      </c>
    </row>
    <row r="9" spans="1:6" s="19" customFormat="1" ht="37.5" customHeight="1">
      <c r="A9" s="20" t="s">
        <v>48</v>
      </c>
      <c r="B9" s="21" t="s">
        <v>17</v>
      </c>
      <c r="C9" s="20" t="s">
        <v>21</v>
      </c>
      <c r="D9" s="22"/>
      <c r="E9" s="62"/>
      <c r="F9" s="14"/>
    </row>
    <row r="10" spans="1:6" s="19" customFormat="1" ht="37.5" customHeight="1">
      <c r="A10" s="20" t="s">
        <v>16</v>
      </c>
      <c r="B10" s="21" t="s">
        <v>17</v>
      </c>
      <c r="C10" s="20" t="s">
        <v>11</v>
      </c>
      <c r="D10" s="22">
        <v>1</v>
      </c>
      <c r="E10" s="62"/>
      <c r="F10" s="14">
        <f>ROUND(D10*E10,0)</f>
        <v>0</v>
      </c>
    </row>
    <row r="11" spans="1:14" s="23" customFormat="1" ht="37.5" customHeight="1">
      <c r="A11" s="42" t="s">
        <v>18</v>
      </c>
      <c r="B11" s="42"/>
      <c r="C11" s="42"/>
      <c r="D11" s="51">
        <f>ROUND(SUM(F6:F10),0)</f>
        <v>0</v>
      </c>
      <c r="E11" s="51"/>
      <c r="F11" s="30" t="s">
        <v>19</v>
      </c>
      <c r="G11" s="31"/>
      <c r="H11" s="31"/>
      <c r="I11" s="31"/>
      <c r="J11" s="31"/>
      <c r="K11" s="31"/>
      <c r="L11" s="31"/>
      <c r="M11" s="31"/>
      <c r="N11" s="31"/>
    </row>
    <row r="12" ht="32.25" customHeight="1"/>
    <row r="13" ht="25.5" customHeight="1">
      <c r="A13" s="23"/>
    </row>
  </sheetData>
  <sheetProtection password="D859" sheet="1"/>
  <protectedRanges>
    <protectedRange sqref="E6: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5511811023622047" right="0.5511811023622047" top="0.84" bottom="1.3385826771653544" header="0.31496062992125984" footer="3.59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46" sqref="G46"/>
    </sheetView>
  </sheetViews>
  <sheetFormatPr defaultColWidth="9.00390625" defaultRowHeight="14.25"/>
  <cols>
    <col min="1" max="1" width="9.75390625" style="6" customWidth="1"/>
    <col min="2" max="2" width="29.625" style="5" customWidth="1"/>
    <col min="3" max="3" width="8.50390625" style="5" customWidth="1"/>
    <col min="4" max="4" width="11.375" style="7" customWidth="1"/>
    <col min="5" max="6" width="13.00390625" style="8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43" t="s">
        <v>0</v>
      </c>
      <c r="B1" s="43"/>
      <c r="C1" s="43"/>
      <c r="D1" s="44"/>
      <c r="E1" s="43"/>
      <c r="F1" s="43"/>
    </row>
    <row r="2" spans="1:6" ht="33" customHeight="1">
      <c r="A2" s="9" t="s">
        <v>1</v>
      </c>
      <c r="B2" s="45" t="str">
        <f>'第100章'!B2</f>
        <v>2018年平谷区公路网交通标志调整及里程桩完善工程</v>
      </c>
      <c r="C2" s="45"/>
      <c r="D2" s="46"/>
      <c r="E2" s="47" t="s">
        <v>20</v>
      </c>
      <c r="F2" s="47"/>
    </row>
    <row r="3" spans="1:6" ht="30" customHeight="1">
      <c r="A3" s="48" t="s">
        <v>37</v>
      </c>
      <c r="B3" s="48"/>
      <c r="C3" s="48"/>
      <c r="D3" s="49"/>
      <c r="E3" s="48"/>
      <c r="F3" s="48"/>
    </row>
    <row r="4" spans="1:6" ht="30" customHeight="1">
      <c r="A4" s="10" t="s">
        <v>4</v>
      </c>
      <c r="B4" s="11" t="s">
        <v>5</v>
      </c>
      <c r="C4" s="11" t="s">
        <v>6</v>
      </c>
      <c r="D4" s="12" t="s">
        <v>7</v>
      </c>
      <c r="E4" s="13" t="s">
        <v>8</v>
      </c>
      <c r="F4" s="13" t="s">
        <v>9</v>
      </c>
    </row>
    <row r="5" spans="1:6" ht="36" customHeight="1">
      <c r="A5" s="24" t="s">
        <v>49</v>
      </c>
      <c r="B5" s="28" t="s">
        <v>50</v>
      </c>
      <c r="C5" s="11" t="s">
        <v>21</v>
      </c>
      <c r="D5" s="12"/>
      <c r="E5" s="13"/>
      <c r="F5" s="13"/>
    </row>
    <row r="6" spans="1:6" s="19" customFormat="1" ht="36" customHeight="1">
      <c r="A6" s="24" t="s">
        <v>51</v>
      </c>
      <c r="B6" s="25" t="s">
        <v>52</v>
      </c>
      <c r="C6" s="24" t="s">
        <v>21</v>
      </c>
      <c r="D6" s="26"/>
      <c r="E6" s="29"/>
      <c r="F6" s="14"/>
    </row>
    <row r="7" spans="1:6" s="19" customFormat="1" ht="36" customHeight="1">
      <c r="A7" s="24" t="s">
        <v>22</v>
      </c>
      <c r="B7" s="28" t="s">
        <v>53</v>
      </c>
      <c r="C7" s="24" t="s">
        <v>54</v>
      </c>
      <c r="D7" s="35">
        <v>1</v>
      </c>
      <c r="E7" s="63"/>
      <c r="F7" s="14">
        <f>ROUND(D7*E7,0)</f>
        <v>0</v>
      </c>
    </row>
    <row r="8" spans="1:6" s="19" customFormat="1" ht="36" customHeight="1">
      <c r="A8" s="24" t="s">
        <v>40</v>
      </c>
      <c r="B8" s="28" t="s">
        <v>55</v>
      </c>
      <c r="C8" s="24" t="s">
        <v>54</v>
      </c>
      <c r="D8" s="35">
        <v>52</v>
      </c>
      <c r="E8" s="63"/>
      <c r="F8" s="14">
        <f>ROUND(D8*E8,0)</f>
        <v>0</v>
      </c>
    </row>
    <row r="9" spans="1:6" s="19" customFormat="1" ht="36" customHeight="1">
      <c r="A9" s="24" t="s">
        <v>56</v>
      </c>
      <c r="B9" s="28" t="s">
        <v>57</v>
      </c>
      <c r="C9" s="24" t="s">
        <v>21</v>
      </c>
      <c r="D9" s="35"/>
      <c r="E9" s="63"/>
      <c r="F9" s="14"/>
    </row>
    <row r="10" spans="1:6" s="19" customFormat="1" ht="36" customHeight="1">
      <c r="A10" s="24" t="s">
        <v>22</v>
      </c>
      <c r="B10" s="28" t="s">
        <v>58</v>
      </c>
      <c r="C10" s="24" t="s">
        <v>54</v>
      </c>
      <c r="D10" s="35">
        <v>1</v>
      </c>
      <c r="E10" s="63"/>
      <c r="F10" s="14">
        <f>ROUND(D10*E10,0)</f>
        <v>0</v>
      </c>
    </row>
    <row r="11" spans="1:6" s="19" customFormat="1" ht="36" customHeight="1">
      <c r="A11" s="24" t="s">
        <v>40</v>
      </c>
      <c r="B11" s="28" t="s">
        <v>59</v>
      </c>
      <c r="C11" s="24" t="s">
        <v>54</v>
      </c>
      <c r="D11" s="35">
        <v>15</v>
      </c>
      <c r="E11" s="63"/>
      <c r="F11" s="14">
        <f>ROUND(D11*E11,0)</f>
        <v>0</v>
      </c>
    </row>
    <row r="12" spans="1:6" s="19" customFormat="1" ht="36" customHeight="1">
      <c r="A12" s="24" t="s">
        <v>60</v>
      </c>
      <c r="B12" s="28" t="s">
        <v>61</v>
      </c>
      <c r="C12" s="24" t="s">
        <v>54</v>
      </c>
      <c r="D12" s="35">
        <v>7</v>
      </c>
      <c r="E12" s="63"/>
      <c r="F12" s="14">
        <f>ROUND(D12*E12,0)</f>
        <v>0</v>
      </c>
    </row>
    <row r="13" spans="1:6" s="19" customFormat="1" ht="36" customHeight="1">
      <c r="A13" s="24" t="s">
        <v>62</v>
      </c>
      <c r="B13" s="28" t="s">
        <v>63</v>
      </c>
      <c r="C13" s="24" t="s">
        <v>54</v>
      </c>
      <c r="D13" s="35">
        <v>2</v>
      </c>
      <c r="E13" s="63"/>
      <c r="F13" s="14">
        <f>ROUND(D13*E13,0)</f>
        <v>0</v>
      </c>
    </row>
    <row r="14" spans="1:6" s="19" customFormat="1" ht="36" customHeight="1">
      <c r="A14" s="24" t="s">
        <v>64</v>
      </c>
      <c r="B14" s="28" t="s">
        <v>65</v>
      </c>
      <c r="C14" s="24" t="s">
        <v>54</v>
      </c>
      <c r="D14" s="35">
        <v>2</v>
      </c>
      <c r="E14" s="63"/>
      <c r="F14" s="14">
        <f>ROUND(D14*E14,0)</f>
        <v>0</v>
      </c>
    </row>
    <row r="15" spans="1:6" s="19" customFormat="1" ht="36" customHeight="1">
      <c r="A15" s="24" t="s">
        <v>66</v>
      </c>
      <c r="B15" s="28" t="s">
        <v>67</v>
      </c>
      <c r="C15" s="24" t="s">
        <v>54</v>
      </c>
      <c r="D15" s="35">
        <v>17</v>
      </c>
      <c r="E15" s="63"/>
      <c r="F15" s="14">
        <f>ROUND(D15*E15,0)</f>
        <v>0</v>
      </c>
    </row>
    <row r="16" spans="1:6" s="19" customFormat="1" ht="36" customHeight="1">
      <c r="A16" s="24" t="s">
        <v>68</v>
      </c>
      <c r="B16" s="28" t="s">
        <v>69</v>
      </c>
      <c r="C16" s="24" t="s">
        <v>21</v>
      </c>
      <c r="D16" s="35"/>
      <c r="E16" s="63"/>
      <c r="F16" s="14"/>
    </row>
    <row r="17" spans="1:6" s="19" customFormat="1" ht="36" customHeight="1">
      <c r="A17" s="24" t="s">
        <v>22</v>
      </c>
      <c r="B17" s="28" t="s">
        <v>70</v>
      </c>
      <c r="C17" s="24" t="s">
        <v>54</v>
      </c>
      <c r="D17" s="35">
        <v>3</v>
      </c>
      <c r="E17" s="63"/>
      <c r="F17" s="14">
        <f>ROUND(D17*E17,0)</f>
        <v>0</v>
      </c>
    </row>
    <row r="18" spans="1:6" s="19" customFormat="1" ht="36" customHeight="1">
      <c r="A18" s="24" t="s">
        <v>40</v>
      </c>
      <c r="B18" s="28" t="s">
        <v>71</v>
      </c>
      <c r="C18" s="24" t="s">
        <v>54</v>
      </c>
      <c r="D18" s="35">
        <v>2</v>
      </c>
      <c r="E18" s="63"/>
      <c r="F18" s="14">
        <f>ROUND(D18*E18,0)</f>
        <v>0</v>
      </c>
    </row>
    <row r="19" spans="1:6" s="19" customFormat="1" ht="36" customHeight="1">
      <c r="A19" s="24" t="s">
        <v>60</v>
      </c>
      <c r="B19" s="28" t="s">
        <v>72</v>
      </c>
      <c r="C19" s="24" t="s">
        <v>54</v>
      </c>
      <c r="D19" s="35">
        <v>38</v>
      </c>
      <c r="E19" s="63"/>
      <c r="F19" s="14">
        <f>ROUND(D19*E19,0)</f>
        <v>0</v>
      </c>
    </row>
    <row r="20" spans="1:6" s="19" customFormat="1" ht="36" customHeight="1">
      <c r="A20" s="24" t="s">
        <v>62</v>
      </c>
      <c r="B20" s="28" t="s">
        <v>73</v>
      </c>
      <c r="C20" s="24" t="s">
        <v>54</v>
      </c>
      <c r="D20" s="35">
        <v>20</v>
      </c>
      <c r="E20" s="63"/>
      <c r="F20" s="14">
        <f>ROUND(D20*E20,0)</f>
        <v>0</v>
      </c>
    </row>
    <row r="21" spans="1:6" s="19" customFormat="1" ht="36" customHeight="1">
      <c r="A21" s="24" t="s">
        <v>64</v>
      </c>
      <c r="B21" s="28" t="s">
        <v>74</v>
      </c>
      <c r="C21" s="24" t="s">
        <v>54</v>
      </c>
      <c r="D21" s="35">
        <v>1</v>
      </c>
      <c r="E21" s="63"/>
      <c r="F21" s="14">
        <f>ROUND(D21*E21,0)</f>
        <v>0</v>
      </c>
    </row>
    <row r="22" spans="1:6" s="19" customFormat="1" ht="36" customHeight="1">
      <c r="A22" s="24" t="s">
        <v>75</v>
      </c>
      <c r="B22" s="28" t="s">
        <v>76</v>
      </c>
      <c r="C22" s="24" t="s">
        <v>21</v>
      </c>
      <c r="D22" s="35"/>
      <c r="E22" s="63"/>
      <c r="F22" s="14"/>
    </row>
    <row r="23" spans="1:6" s="19" customFormat="1" ht="36" customHeight="1">
      <c r="A23" s="24" t="s">
        <v>22</v>
      </c>
      <c r="B23" s="28" t="s">
        <v>77</v>
      </c>
      <c r="C23" s="24" t="s">
        <v>54</v>
      </c>
      <c r="D23" s="35">
        <v>7</v>
      </c>
      <c r="E23" s="63"/>
      <c r="F23" s="14">
        <f>ROUND(D23*E23,0)</f>
        <v>0</v>
      </c>
    </row>
    <row r="24" spans="1:6" s="19" customFormat="1" ht="36" customHeight="1">
      <c r="A24" s="24" t="s">
        <v>40</v>
      </c>
      <c r="B24" s="28" t="s">
        <v>78</v>
      </c>
      <c r="C24" s="24" t="s">
        <v>54</v>
      </c>
      <c r="D24" s="35">
        <v>41</v>
      </c>
      <c r="E24" s="63"/>
      <c r="F24" s="14">
        <f>ROUND(D24*E24,0)</f>
        <v>0</v>
      </c>
    </row>
    <row r="25" spans="1:6" s="19" customFormat="1" ht="36" customHeight="1">
      <c r="A25" s="24" t="s">
        <v>60</v>
      </c>
      <c r="B25" s="28" t="s">
        <v>79</v>
      </c>
      <c r="C25" s="24" t="s">
        <v>54</v>
      </c>
      <c r="D25" s="35">
        <v>6</v>
      </c>
      <c r="E25" s="63"/>
      <c r="F25" s="14">
        <f>ROUND(D25*E25,0)</f>
        <v>0</v>
      </c>
    </row>
    <row r="26" spans="1:6" s="19" customFormat="1" ht="36" customHeight="1">
      <c r="A26" s="24" t="s">
        <v>62</v>
      </c>
      <c r="B26" s="28" t="s">
        <v>80</v>
      </c>
      <c r="C26" s="24" t="s">
        <v>54</v>
      </c>
      <c r="D26" s="35">
        <v>2</v>
      </c>
      <c r="E26" s="63"/>
      <c r="F26" s="14">
        <f>ROUND(D26*E26,0)</f>
        <v>0</v>
      </c>
    </row>
    <row r="27" spans="1:6" s="19" customFormat="1" ht="36" customHeight="1">
      <c r="A27" s="24" t="s">
        <v>64</v>
      </c>
      <c r="B27" s="28" t="s">
        <v>81</v>
      </c>
      <c r="C27" s="24" t="s">
        <v>54</v>
      </c>
      <c r="D27" s="35">
        <v>18</v>
      </c>
      <c r="E27" s="63"/>
      <c r="F27" s="14">
        <f>ROUND(D27*E27,0)</f>
        <v>0</v>
      </c>
    </row>
    <row r="28" spans="1:6" s="19" customFormat="1" ht="36" customHeight="1">
      <c r="A28" s="24" t="s">
        <v>66</v>
      </c>
      <c r="B28" s="28" t="s">
        <v>82</v>
      </c>
      <c r="C28" s="24" t="s">
        <v>54</v>
      </c>
      <c r="D28" s="35">
        <v>7</v>
      </c>
      <c r="E28" s="63"/>
      <c r="F28" s="14">
        <f>ROUND(D28*E28,0)</f>
        <v>0</v>
      </c>
    </row>
    <row r="29" spans="1:6" s="19" customFormat="1" ht="36" customHeight="1">
      <c r="A29" s="24" t="s">
        <v>83</v>
      </c>
      <c r="B29" s="28" t="s">
        <v>84</v>
      </c>
      <c r="C29" s="24" t="s">
        <v>54</v>
      </c>
      <c r="D29" s="35">
        <v>3</v>
      </c>
      <c r="E29" s="63"/>
      <c r="F29" s="14">
        <f>ROUND(D29*E29,0)</f>
        <v>0</v>
      </c>
    </row>
    <row r="30" spans="1:6" s="19" customFormat="1" ht="36" customHeight="1">
      <c r="A30" s="24" t="s">
        <v>85</v>
      </c>
      <c r="B30" s="28" t="s">
        <v>86</v>
      </c>
      <c r="C30" s="24" t="s">
        <v>54</v>
      </c>
      <c r="D30" s="35">
        <v>35</v>
      </c>
      <c r="E30" s="63"/>
      <c r="F30" s="14">
        <f>ROUND(D30*E30,0)</f>
        <v>0</v>
      </c>
    </row>
    <row r="31" spans="1:6" s="19" customFormat="1" ht="36" customHeight="1">
      <c r="A31" s="24" t="s">
        <v>87</v>
      </c>
      <c r="B31" s="28" t="s">
        <v>88</v>
      </c>
      <c r="C31" s="24" t="s">
        <v>54</v>
      </c>
      <c r="D31" s="35">
        <v>1</v>
      </c>
      <c r="E31" s="63"/>
      <c r="F31" s="14">
        <f>ROUND(D31*E31,0)</f>
        <v>0</v>
      </c>
    </row>
    <row r="32" spans="1:6" s="19" customFormat="1" ht="36" customHeight="1">
      <c r="A32" s="24" t="s">
        <v>89</v>
      </c>
      <c r="B32" s="28" t="s">
        <v>90</v>
      </c>
      <c r="C32" s="24" t="s">
        <v>54</v>
      </c>
      <c r="D32" s="35">
        <v>1</v>
      </c>
      <c r="E32" s="63"/>
      <c r="F32" s="14">
        <f>ROUND(D32*E32,0)</f>
        <v>0</v>
      </c>
    </row>
    <row r="33" spans="1:6" s="19" customFormat="1" ht="36" customHeight="1">
      <c r="A33" s="24" t="s">
        <v>91</v>
      </c>
      <c r="B33" s="28" t="s">
        <v>92</v>
      </c>
      <c r="C33" s="24" t="s">
        <v>54</v>
      </c>
      <c r="D33" s="35">
        <v>8</v>
      </c>
      <c r="E33" s="63"/>
      <c r="F33" s="14">
        <f>ROUND(D33*E33,0)</f>
        <v>0</v>
      </c>
    </row>
    <row r="34" spans="1:6" s="19" customFormat="1" ht="36" customHeight="1">
      <c r="A34" s="24" t="s">
        <v>93</v>
      </c>
      <c r="B34" s="28" t="s">
        <v>94</v>
      </c>
      <c r="C34" s="24" t="s">
        <v>21</v>
      </c>
      <c r="D34" s="35"/>
      <c r="E34" s="63"/>
      <c r="F34" s="14"/>
    </row>
    <row r="35" spans="1:6" s="19" customFormat="1" ht="36" customHeight="1">
      <c r="A35" s="24" t="s">
        <v>22</v>
      </c>
      <c r="B35" s="28" t="s">
        <v>95</v>
      </c>
      <c r="C35" s="24" t="s">
        <v>54</v>
      </c>
      <c r="D35" s="35">
        <v>1</v>
      </c>
      <c r="E35" s="63"/>
      <c r="F35" s="14">
        <f>ROUND(D35*E35,0)</f>
        <v>0</v>
      </c>
    </row>
    <row r="36" spans="1:6" s="19" customFormat="1" ht="36" customHeight="1">
      <c r="A36" s="24" t="s">
        <v>40</v>
      </c>
      <c r="B36" s="28" t="s">
        <v>96</v>
      </c>
      <c r="C36" s="24" t="s">
        <v>54</v>
      </c>
      <c r="D36" s="35">
        <v>11</v>
      </c>
      <c r="E36" s="63"/>
      <c r="F36" s="14">
        <f>ROUND(D36*E36,0)</f>
        <v>0</v>
      </c>
    </row>
    <row r="37" spans="1:6" s="19" customFormat="1" ht="36" customHeight="1">
      <c r="A37" s="24" t="s">
        <v>60</v>
      </c>
      <c r="B37" s="28" t="s">
        <v>97</v>
      </c>
      <c r="C37" s="24" t="s">
        <v>54</v>
      </c>
      <c r="D37" s="35">
        <v>9</v>
      </c>
      <c r="E37" s="63"/>
      <c r="F37" s="14">
        <f>ROUND(D37*E37,0)</f>
        <v>0</v>
      </c>
    </row>
    <row r="38" spans="1:6" s="19" customFormat="1" ht="36" customHeight="1">
      <c r="A38" s="24" t="s">
        <v>62</v>
      </c>
      <c r="B38" s="28" t="s">
        <v>98</v>
      </c>
      <c r="C38" s="24" t="s">
        <v>54</v>
      </c>
      <c r="D38" s="35">
        <v>13</v>
      </c>
      <c r="E38" s="63"/>
      <c r="F38" s="14">
        <f>ROUND(D38*E38,0)</f>
        <v>0</v>
      </c>
    </row>
    <row r="39" spans="1:6" s="19" customFormat="1" ht="36" customHeight="1">
      <c r="A39" s="24" t="s">
        <v>99</v>
      </c>
      <c r="B39" s="28" t="s">
        <v>100</v>
      </c>
      <c r="C39" s="24" t="s">
        <v>21</v>
      </c>
      <c r="D39" s="35"/>
      <c r="E39" s="63"/>
      <c r="F39" s="14"/>
    </row>
    <row r="40" spans="1:6" s="19" customFormat="1" ht="36" customHeight="1">
      <c r="A40" s="24" t="s">
        <v>22</v>
      </c>
      <c r="B40" s="28" t="s">
        <v>101</v>
      </c>
      <c r="C40" s="24" t="s">
        <v>54</v>
      </c>
      <c r="D40" s="35">
        <v>2</v>
      </c>
      <c r="E40" s="63"/>
      <c r="F40" s="14">
        <f>ROUND(D40*E40,0)</f>
        <v>0</v>
      </c>
    </row>
    <row r="41" spans="1:6" s="19" customFormat="1" ht="36" customHeight="1">
      <c r="A41" s="24" t="s">
        <v>40</v>
      </c>
      <c r="B41" s="28" t="s">
        <v>102</v>
      </c>
      <c r="C41" s="24" t="s">
        <v>54</v>
      </c>
      <c r="D41" s="35">
        <v>12</v>
      </c>
      <c r="E41" s="63"/>
      <c r="F41" s="14">
        <f>ROUND(D41*E41,0)</f>
        <v>0</v>
      </c>
    </row>
    <row r="42" spans="1:6" s="19" customFormat="1" ht="36" customHeight="1">
      <c r="A42" s="24" t="s">
        <v>60</v>
      </c>
      <c r="B42" s="28" t="s">
        <v>103</v>
      </c>
      <c r="C42" s="24" t="s">
        <v>54</v>
      </c>
      <c r="D42" s="35">
        <v>2</v>
      </c>
      <c r="E42" s="63"/>
      <c r="F42" s="14">
        <f>ROUND(D42*E42,0)</f>
        <v>0</v>
      </c>
    </row>
    <row r="43" spans="1:6" s="19" customFormat="1" ht="36" customHeight="1">
      <c r="A43" s="24" t="s">
        <v>62</v>
      </c>
      <c r="B43" s="28" t="s">
        <v>104</v>
      </c>
      <c r="C43" s="24" t="s">
        <v>54</v>
      </c>
      <c r="D43" s="35">
        <v>5</v>
      </c>
      <c r="E43" s="63"/>
      <c r="F43" s="14">
        <f>ROUND(D43*E43,0)</f>
        <v>0</v>
      </c>
    </row>
    <row r="44" spans="1:6" s="19" customFormat="1" ht="36" customHeight="1">
      <c r="A44" s="24" t="s">
        <v>64</v>
      </c>
      <c r="B44" s="28" t="s">
        <v>105</v>
      </c>
      <c r="C44" s="24" t="s">
        <v>54</v>
      </c>
      <c r="D44" s="35">
        <v>2</v>
      </c>
      <c r="E44" s="63"/>
      <c r="F44" s="14">
        <f>ROUND(D44*E44,0)</f>
        <v>0</v>
      </c>
    </row>
    <row r="45" spans="1:6" s="19" customFormat="1" ht="36" customHeight="1">
      <c r="A45" s="24" t="s">
        <v>66</v>
      </c>
      <c r="B45" s="28" t="s">
        <v>106</v>
      </c>
      <c r="C45" s="24" t="s">
        <v>54</v>
      </c>
      <c r="D45" s="35">
        <v>1</v>
      </c>
      <c r="E45" s="63"/>
      <c r="F45" s="14">
        <f>ROUND(D45*E45,0)</f>
        <v>0</v>
      </c>
    </row>
    <row r="46" spans="1:6" s="19" customFormat="1" ht="36" customHeight="1">
      <c r="A46" s="24" t="s">
        <v>83</v>
      </c>
      <c r="B46" s="28" t="s">
        <v>107</v>
      </c>
      <c r="C46" s="24" t="s">
        <v>54</v>
      </c>
      <c r="D46" s="35">
        <v>10</v>
      </c>
      <c r="E46" s="63"/>
      <c r="F46" s="14">
        <f>ROUND(D46*E46,0)</f>
        <v>0</v>
      </c>
    </row>
    <row r="47" spans="1:6" s="19" customFormat="1" ht="36" customHeight="1">
      <c r="A47" s="24" t="s">
        <v>85</v>
      </c>
      <c r="B47" s="28" t="s">
        <v>108</v>
      </c>
      <c r="C47" s="24" t="s">
        <v>54</v>
      </c>
      <c r="D47" s="35">
        <v>2</v>
      </c>
      <c r="E47" s="63"/>
      <c r="F47" s="14">
        <f>ROUND(D47*E47,0)</f>
        <v>0</v>
      </c>
    </row>
    <row r="48" spans="1:6" s="32" customFormat="1" ht="36" customHeight="1">
      <c r="A48" s="50" t="s">
        <v>35</v>
      </c>
      <c r="B48" s="50"/>
      <c r="C48" s="50"/>
      <c r="D48" s="51">
        <f>ROUND(SUM(F7:F47),0)</f>
        <v>0</v>
      </c>
      <c r="E48" s="51"/>
      <c r="F48" s="13" t="s">
        <v>19</v>
      </c>
    </row>
  </sheetData>
  <sheetProtection password="D859" sheet="1"/>
  <protectedRanges>
    <protectedRange sqref="E7:E8 E10:E15 E17:E21 E23:E33 E35:E38 E40:E47" name="区域1"/>
  </protectedRanges>
  <mergeCells count="6">
    <mergeCell ref="A1:F1"/>
    <mergeCell ref="B2:D2"/>
    <mergeCell ref="E2:F2"/>
    <mergeCell ref="A3:F3"/>
    <mergeCell ref="A48:C48"/>
    <mergeCell ref="D48:E48"/>
  </mergeCells>
  <printOptions horizontalCentered="1"/>
  <pageMargins left="0.5511811023622047" right="0.5511811023622047" top="1.04" bottom="0.93" header="0.5118110236220472" footer="0.5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2" width="6.25390625" style="0" customWidth="1"/>
    <col min="3" max="3" width="44.875" style="0" customWidth="1"/>
    <col min="4" max="4" width="20.75390625" style="0" customWidth="1"/>
  </cols>
  <sheetData>
    <row r="1" spans="1:4" ht="33" customHeight="1">
      <c r="A1" s="57" t="s">
        <v>23</v>
      </c>
      <c r="B1" s="57"/>
      <c r="C1" s="57"/>
      <c r="D1" s="57"/>
    </row>
    <row r="2" spans="1:4" s="1" customFormat="1" ht="33" customHeight="1">
      <c r="A2" s="60" t="str">
        <f>"工程名称："</f>
        <v>工程名称：</v>
      </c>
      <c r="B2" s="60"/>
      <c r="C2" s="34" t="str">
        <f>'第100章'!B2</f>
        <v>2018年平谷区公路网交通标志调整及里程桩完善工程</v>
      </c>
      <c r="D2" s="36" t="s">
        <v>2</v>
      </c>
    </row>
    <row r="3" spans="1:4" ht="33" customHeight="1">
      <c r="A3" s="2" t="s">
        <v>24</v>
      </c>
      <c r="B3" s="2" t="s">
        <v>25</v>
      </c>
      <c r="C3" s="2" t="s">
        <v>26</v>
      </c>
      <c r="D3" s="3" t="s">
        <v>44</v>
      </c>
    </row>
    <row r="4" spans="1:4" ht="30.75" customHeight="1">
      <c r="A4" s="4">
        <v>1</v>
      </c>
      <c r="B4" s="4">
        <v>100</v>
      </c>
      <c r="C4" s="4" t="s">
        <v>27</v>
      </c>
      <c r="D4" s="64">
        <f>'第100章'!D11:E11</f>
        <v>0</v>
      </c>
    </row>
    <row r="5" spans="1:4" ht="30.75" customHeight="1">
      <c r="A5" s="4">
        <v>2</v>
      </c>
      <c r="B5" s="4">
        <v>200</v>
      </c>
      <c r="C5" s="4" t="s">
        <v>28</v>
      </c>
      <c r="D5" s="64"/>
    </row>
    <row r="6" spans="1:4" ht="30.75" customHeight="1">
      <c r="A6" s="4">
        <v>3</v>
      </c>
      <c r="B6" s="4">
        <v>300</v>
      </c>
      <c r="C6" s="4" t="s">
        <v>29</v>
      </c>
      <c r="D6" s="64"/>
    </row>
    <row r="7" spans="1:4" ht="30.75" customHeight="1">
      <c r="A7" s="4">
        <v>4</v>
      </c>
      <c r="B7" s="4">
        <v>400</v>
      </c>
      <c r="C7" s="4" t="s">
        <v>30</v>
      </c>
      <c r="D7" s="64"/>
    </row>
    <row r="8" spans="1:4" ht="30.75" customHeight="1">
      <c r="A8" s="4">
        <v>5</v>
      </c>
      <c r="B8" s="4">
        <v>500</v>
      </c>
      <c r="C8" s="4" t="s">
        <v>31</v>
      </c>
      <c r="D8" s="64"/>
    </row>
    <row r="9" spans="1:4" ht="30.75" customHeight="1">
      <c r="A9" s="4">
        <v>6</v>
      </c>
      <c r="B9" s="4">
        <v>600</v>
      </c>
      <c r="C9" s="4" t="s">
        <v>36</v>
      </c>
      <c r="D9" s="64">
        <f>'第600章'!D48:E48</f>
        <v>0</v>
      </c>
    </row>
    <row r="10" spans="1:4" ht="30.75" customHeight="1">
      <c r="A10" s="4">
        <v>7</v>
      </c>
      <c r="B10" s="4">
        <v>700</v>
      </c>
      <c r="C10" s="4" t="s">
        <v>32</v>
      </c>
      <c r="D10" s="64"/>
    </row>
    <row r="11" spans="1:4" ht="30.75" customHeight="1">
      <c r="A11" s="4">
        <v>8</v>
      </c>
      <c r="B11" s="54" t="s">
        <v>33</v>
      </c>
      <c r="C11" s="54"/>
      <c r="D11" s="33">
        <f>SUM(D4:D10)</f>
        <v>0</v>
      </c>
    </row>
    <row r="12" spans="1:4" ht="30.75" customHeight="1">
      <c r="A12" s="4">
        <v>9</v>
      </c>
      <c r="B12" s="54" t="s">
        <v>34</v>
      </c>
      <c r="C12" s="54"/>
      <c r="D12" s="65"/>
    </row>
    <row r="13" spans="1:4" ht="30.75" customHeight="1">
      <c r="A13" s="4">
        <v>10</v>
      </c>
      <c r="B13" s="54" t="s">
        <v>38</v>
      </c>
      <c r="C13" s="54"/>
      <c r="D13" s="33">
        <f>ROUND((2348413*0.015),)</f>
        <v>35226</v>
      </c>
    </row>
    <row r="14" spans="1:4" ht="36.75" customHeight="1">
      <c r="A14" s="4">
        <v>11</v>
      </c>
      <c r="B14" s="58" t="s">
        <v>39</v>
      </c>
      <c r="C14" s="59"/>
      <c r="D14" s="33">
        <f>ROUND(D11-D12-D13,0)</f>
        <v>-35226</v>
      </c>
    </row>
    <row r="15" spans="1:4" ht="36.75" customHeight="1">
      <c r="A15" s="4">
        <v>12</v>
      </c>
      <c r="B15" s="52" t="s">
        <v>41</v>
      </c>
      <c r="C15" s="53"/>
      <c r="D15" s="33">
        <f>ROUND((D14*0.03),)</f>
        <v>-1057</v>
      </c>
    </row>
    <row r="16" spans="1:4" ht="30.75" customHeight="1">
      <c r="A16" s="4">
        <v>13</v>
      </c>
      <c r="B16" s="54" t="s">
        <v>42</v>
      </c>
      <c r="C16" s="54"/>
      <c r="D16" s="33">
        <f>D11+D15</f>
        <v>-1057</v>
      </c>
    </row>
    <row r="17" spans="1:4" ht="30" customHeight="1">
      <c r="A17" s="55"/>
      <c r="B17" s="56"/>
      <c r="C17" s="56"/>
      <c r="D17" s="56"/>
    </row>
  </sheetData>
  <sheetProtection password="D859" sheet="1"/>
  <mergeCells count="9">
    <mergeCell ref="B15:C15"/>
    <mergeCell ref="B16:C16"/>
    <mergeCell ref="A17:D17"/>
    <mergeCell ref="A1:D1"/>
    <mergeCell ref="B11:C11"/>
    <mergeCell ref="B12:C12"/>
    <mergeCell ref="B13:C13"/>
    <mergeCell ref="B14:C14"/>
    <mergeCell ref="A2:B2"/>
  </mergeCells>
  <printOptions horizontalCentered="1"/>
  <pageMargins left="0.7480314960629921" right="0.7480314960629921" top="0.84" bottom="0.72" header="0.73" footer="1.85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2018-10-18T01:08:37Z</cp:lastPrinted>
  <dcterms:created xsi:type="dcterms:W3CDTF">2008-04-07T07:00:19Z</dcterms:created>
  <dcterms:modified xsi:type="dcterms:W3CDTF">2018-10-18T01:08:53Z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