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firstSheet="5" activeTab="8"/>
  </bookViews>
  <sheets>
    <sheet name="第100章（九周路）" sheetId="1" r:id="rId1"/>
    <sheet name="第600章（九周路）" sheetId="2" r:id="rId2"/>
    <sheet name="第100章（漷马路）" sheetId="3" r:id="rId3"/>
    <sheet name="第600章（漷马路）" sheetId="4" r:id="rId4"/>
    <sheet name="第100章（右堤路）" sheetId="5" r:id="rId5"/>
    <sheet name="第600章（右堤路）" sheetId="6" r:id="rId6"/>
    <sheet name="第100章（京榆旧线）" sheetId="7" r:id="rId7"/>
    <sheet name="第600章（京榆旧线）" sheetId="8" r:id="rId8"/>
    <sheet name="汇总表" sheetId="9" r:id="rId9"/>
  </sheets>
  <definedNames>
    <definedName name="_xlnm.Print_Titles" localSheetId="3">'第600章（漷马路）'!$1:$4</definedName>
    <definedName name="_xlnm.Print_Titles" localSheetId="7">'第600章（京榆旧线）'!$1:$4</definedName>
    <definedName name="_xlnm.Print_Titles" localSheetId="1">'第600章（九周路）'!$1:$4</definedName>
    <definedName name="_xlnm.Print_Titles" localSheetId="5">'第600章（右堤路）'!$1:$4</definedName>
  </definedNames>
  <calcPr fullCalcOnLoad="1"/>
</workbook>
</file>

<file path=xl/sharedStrings.xml><?xml version="1.0" encoding="utf-8"?>
<sst xmlns="http://schemas.openxmlformats.org/spreadsheetml/2006/main" count="383" uniqueCount="128">
  <si>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</si>
  <si>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</si>
  <si>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</si>
  <si>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</si>
  <si>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</si>
  <si>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</si>
  <si>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</si>
  <si>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</si>
  <si>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</si>
  <si>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</si>
  <si>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</si>
  <si>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</si>
  <si>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</si>
  <si>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</si>
  <si>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</si>
  <si>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</si>
  <si>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</si>
  <si>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</si>
  <si>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</si>
  <si>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</si>
  <si>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</si>
  <si>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</si>
  <si>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第600章  安全设施及预埋管线</t>
  </si>
  <si>
    <t>602-2</t>
  </si>
  <si>
    <t>单面波形梁钢护栏</t>
  </si>
  <si>
    <t>m</t>
  </si>
  <si>
    <t>604-1</t>
  </si>
  <si>
    <t>单柱式交通标志</t>
  </si>
  <si>
    <t>-c</t>
  </si>
  <si>
    <t>604-5</t>
  </si>
  <si>
    <t>单悬臂式交通标志</t>
  </si>
  <si>
    <t>根</t>
  </si>
  <si>
    <t>605-1</t>
  </si>
  <si>
    <t>m2</t>
  </si>
  <si>
    <t>个</t>
  </si>
  <si>
    <t>605-9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</si>
  <si>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</si>
  <si>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</si>
  <si>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</si>
  <si>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</si>
  <si>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</si>
  <si>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</si>
  <si>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</si>
  <si>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安全设施及预埋管线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</si>
  <si>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</si>
  <si>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</si>
  <si>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</si>
  <si>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合计</t>
  </si>
  <si>
    <r>
      <t>1</t>
    </r>
    <r>
      <rPr>
        <sz val="12"/>
        <color indexed="8"/>
        <rFont val="宋体"/>
        <family val="0"/>
      </rPr>
      <t>03-6</t>
    </r>
  </si>
  <si>
    <t>交通导改费</t>
  </si>
  <si>
    <t/>
  </si>
  <si>
    <t>-a</t>
  </si>
  <si>
    <t>停车让行标志(立柱Φ60*3.5*2600,八角外径800）</t>
  </si>
  <si>
    <t>-b</t>
  </si>
  <si>
    <t>拆除单柱标志(立柱Φ60*3.5*2600）</t>
  </si>
  <si>
    <t>车道行驶方向标志（Φ273*10*7500/Φ133*6*6000-4000*2400）</t>
  </si>
  <si>
    <t>平面交叉警告标志（Φ133*8*6000/Φ60*4.5*3000-A900）</t>
  </si>
  <si>
    <t>村庄警告标志（Φ133*8*6000/Φ60*4.5*3000-A900）</t>
  </si>
  <si>
    <t>-d</t>
  </si>
  <si>
    <t>指路标志（Φ273*10*7500/Φ133*6*6000-4000*2400）</t>
  </si>
  <si>
    <t>-e</t>
  </si>
  <si>
    <t>挪移指路标志（Φ273*10*7500/Φ133*6*6000-4000*2400）</t>
  </si>
  <si>
    <t>-f</t>
  </si>
  <si>
    <t>拆除单悬标志（Φ273*10*7500/Φ133*6*6000-4000*2400）</t>
  </si>
  <si>
    <t>-g</t>
  </si>
  <si>
    <t>拆除单悬标志（Φ133*8*6000/Φ60*4.5*3000-A900）</t>
  </si>
  <si>
    <t>604-7</t>
  </si>
  <si>
    <t>悬挂式交通标志</t>
  </si>
  <si>
    <t>人行横道警告标志（A900）</t>
  </si>
  <si>
    <t>604-8</t>
  </si>
  <si>
    <t>里程碑</t>
  </si>
  <si>
    <t>604-10</t>
  </si>
  <si>
    <t>百米桩</t>
  </si>
  <si>
    <t>路面标线</t>
  </si>
  <si>
    <t>热熔标线</t>
  </si>
  <si>
    <t>路面标识</t>
  </si>
  <si>
    <t>导向箭头（6m)</t>
  </si>
  <si>
    <t>人行横道标识（3m)</t>
  </si>
  <si>
    <t>非机动车标识</t>
  </si>
  <si>
    <t>603-6</t>
  </si>
  <si>
    <t>道口标柱</t>
  </si>
  <si>
    <t>禁令标志(立柱80*80*4500,八角外径800）</t>
  </si>
  <si>
    <t>指示标志(DT80*80*2600,1000*300）</t>
  </si>
  <si>
    <t>警告标志（Φ133*8*6000/Φ60*4.5*3000-A1100）</t>
  </si>
  <si>
    <t>停让标识</t>
  </si>
  <si>
    <t>新建波形梁钢护栏</t>
  </si>
  <si>
    <t>现况波形梁钢护栏整修利用</t>
  </si>
  <si>
    <t>新建道口标柱</t>
  </si>
  <si>
    <t>整修道口标柱</t>
  </si>
  <si>
    <t>停车让行标志（八角外径800）</t>
  </si>
  <si>
    <t>更换停车让行标志面板（八角外径800）</t>
  </si>
  <si>
    <t>拆除单柱标志</t>
  </si>
  <si>
    <t>新建线型诱导标</t>
  </si>
  <si>
    <t>现况线型诱导标整修利用</t>
  </si>
  <si>
    <t>新建桥头诱导标（600*1200）</t>
  </si>
  <si>
    <t>2D1000+A1100</t>
  </si>
  <si>
    <t>2D1000</t>
  </si>
  <si>
    <t>2A1100</t>
  </si>
  <si>
    <t>A1100</t>
  </si>
  <si>
    <t>现有整修利用2A1100+D1000</t>
  </si>
  <si>
    <t>现有整修利用A1100</t>
  </si>
  <si>
    <t>现有整修利用A1100+D1000</t>
  </si>
  <si>
    <t>-h</t>
  </si>
  <si>
    <t>更换面板A1100</t>
  </si>
  <si>
    <t>-i</t>
  </si>
  <si>
    <t>更换面板D1000</t>
  </si>
  <si>
    <t>-j</t>
  </si>
  <si>
    <t>补充面板A1100</t>
  </si>
  <si>
    <t>605-6</t>
  </si>
  <si>
    <t>轮廓标</t>
  </si>
  <si>
    <t>现状轮廓标整修利用</t>
  </si>
  <si>
    <t>附着式轮廓标</t>
  </si>
  <si>
    <t>603-8</t>
  </si>
  <si>
    <t>移动式隔离栅</t>
  </si>
  <si>
    <t>禁令标志(立柱80*80*3250,八角外径800）</t>
  </si>
  <si>
    <t>注意行人（A1100）重新贴膜</t>
  </si>
  <si>
    <t>红色薄层铺装</t>
  </si>
  <si>
    <r>
      <t>清单合计减去材料、工程设备、专业工程暂估价、安全生产费（非竞争性部分）合计(</t>
    </r>
    <r>
      <rPr>
        <sz val="10.5"/>
        <rFont val="宋体"/>
        <family val="0"/>
      </rPr>
      <t>3</t>
    </r>
    <r>
      <rPr>
        <sz val="10.5"/>
        <rFont val="宋体"/>
        <family val="0"/>
      </rPr>
      <t>-</t>
    </r>
    <r>
      <rPr>
        <sz val="10.5"/>
        <rFont val="宋体"/>
        <family val="0"/>
      </rPr>
      <t>4</t>
    </r>
    <r>
      <rPr>
        <sz val="10.5"/>
        <rFont val="宋体"/>
        <family val="0"/>
      </rPr>
      <t>-</t>
    </r>
    <r>
      <rPr>
        <sz val="10.5"/>
        <rFont val="宋体"/>
        <family val="0"/>
      </rPr>
      <t>5</t>
    </r>
    <r>
      <rPr>
        <sz val="10.5"/>
        <rFont val="宋体"/>
        <family val="0"/>
      </rPr>
      <t>=</t>
    </r>
    <r>
      <rPr>
        <sz val="10.5"/>
        <rFont val="宋体"/>
        <family val="0"/>
      </rPr>
      <t>6</t>
    </r>
    <r>
      <rPr>
        <sz val="10.5"/>
        <rFont val="宋体"/>
        <family val="0"/>
      </rPr>
      <t>)（评标价）</t>
    </r>
  </si>
  <si>
    <t>按上项（6）金额的5%作为不可预见因素的暂定金额</t>
  </si>
  <si>
    <r>
      <t>投标价（3+</t>
    </r>
    <r>
      <rPr>
        <sz val="10.5"/>
        <rFont val="宋体"/>
        <family val="0"/>
      </rPr>
      <t>7</t>
    </r>
    <r>
      <rPr>
        <sz val="10.5"/>
        <rFont val="宋体"/>
        <family val="0"/>
      </rPr>
      <t>=</t>
    </r>
    <r>
      <rPr>
        <sz val="10.5"/>
        <rFont val="宋体"/>
        <family val="0"/>
      </rPr>
      <t>8</t>
    </r>
    <r>
      <rPr>
        <sz val="10.5"/>
        <rFont val="宋体"/>
        <family val="0"/>
      </rPr>
      <t>）</t>
    </r>
  </si>
  <si>
    <t>九周路（K0+000-K7+200、K18+800-K22+080）大修交通工程</t>
  </si>
  <si>
    <t>漷马路（K3+400-K9+480）大修交通工程</t>
  </si>
  <si>
    <t>通州区右堤路（K44+809-K47+210.038）大修交通工程</t>
  </si>
  <si>
    <t>京榆旧线(K5+000-K11+000)预防性养护交通工程</t>
  </si>
  <si>
    <t>九周路（K0+000-K7+200、K18+800-K22+080）大修交通工程</t>
  </si>
  <si>
    <t>漷马路（K3+400-K9+480）大修交通工程</t>
  </si>
  <si>
    <t>京榆旧线(K5+000-K11+000)预防性养护交通工程</t>
  </si>
  <si>
    <t>工程名称：2016年度北京市通州区普通公路大修、预养交通工程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</si>
</sst>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#0.000"/>
  </numFmts>
  <fonts count="33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.5"/>
      <color indexed="8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23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/>
    </xf>
    <xf numFmtId="178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6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 applyProtection="1">
      <alignment horizontal="left" vertical="center" wrapText="1"/>
      <protection/>
    </xf>
    <xf numFmtId="180" fontId="9" fillId="8" borderId="10" xfId="0" applyNumberFormat="1" applyFont="1" applyFill="1" applyBorder="1" applyAlignment="1" applyProtection="1">
      <alignment horizontal="right" vertical="center" wrapText="1"/>
      <protection/>
    </xf>
    <xf numFmtId="178" fontId="9" fillId="8" borderId="10" xfId="0" applyNumberFormat="1" applyFont="1" applyFill="1" applyBorder="1" applyAlignment="1" applyProtection="1">
      <alignment horizontal="center" vertical="center" shrinkToFit="1"/>
      <protection/>
    </xf>
    <xf numFmtId="177" fontId="9" fillId="8" borderId="10" xfId="0" applyNumberFormat="1" applyFont="1" applyFill="1" applyBorder="1" applyAlignment="1" applyProtection="1">
      <alignment horizontal="center" vertical="center" shrinkToFit="1"/>
      <protection/>
    </xf>
    <xf numFmtId="0" fontId="29" fillId="8" borderId="10" xfId="0" applyFont="1" applyFill="1" applyBorder="1" applyAlignment="1" applyProtection="1">
      <alignment horizontal="center" vertical="center" wrapText="1"/>
      <protection/>
    </xf>
    <xf numFmtId="0" fontId="29" fillId="8" borderId="10" xfId="0" applyFont="1" applyFill="1" applyBorder="1" applyAlignment="1" applyProtection="1">
      <alignment horizontal="left" vertical="center" wrapText="1"/>
      <protection/>
    </xf>
    <xf numFmtId="178" fontId="29" fillId="8" borderId="10" xfId="0" applyNumberFormat="1" applyFont="1" applyFill="1" applyBorder="1" applyAlignment="1" applyProtection="1">
      <alignment horizontal="center" vertical="center" shrinkToFit="1"/>
      <protection/>
    </xf>
    <xf numFmtId="177" fontId="29" fillId="8" borderId="10" xfId="0" applyNumberFormat="1" applyFont="1" applyFill="1" applyBorder="1" applyAlignment="1" applyProtection="1">
      <alignment horizontal="center" vertical="center" shrinkToFit="1"/>
      <protection/>
    </xf>
    <xf numFmtId="178" fontId="29" fillId="8" borderId="10" xfId="0" applyNumberFormat="1" applyFont="1" applyFill="1" applyBorder="1" applyAlignment="1" applyProtection="1">
      <alignment horizontal="center" vertical="center" wrapText="1"/>
      <protection/>
    </xf>
    <xf numFmtId="177" fontId="29" fillId="8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8" fontId="30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29" fillId="8" borderId="10" xfId="0" applyNumberFormat="1" applyFont="1" applyFill="1" applyBorder="1" applyAlignment="1" applyProtection="1">
      <alignment horizontal="center" vertical="center"/>
      <protection/>
    </xf>
    <xf numFmtId="178" fontId="29" fillId="8" borderId="10" xfId="0" applyNumberFormat="1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8" fontId="6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1" t="s">
        <v>1</v>
      </c>
      <c r="B2" s="44" t="s">
        <v>120</v>
      </c>
      <c r="C2" s="45"/>
      <c r="D2" s="45"/>
      <c r="E2" s="1" t="s">
        <v>2</v>
      </c>
    </row>
    <row r="3" spans="1:6" s="15" customFormat="1" ht="39.75" customHeight="1">
      <c r="A3" s="46" t="s">
        <v>3</v>
      </c>
      <c r="B3" s="46"/>
      <c r="C3" s="46"/>
      <c r="D3" s="46"/>
      <c r="E3" s="46"/>
      <c r="F3" s="46"/>
    </row>
    <row r="4" spans="1:6" ht="39.75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ht="39.75" customHeight="1">
      <c r="A5" s="17" t="s">
        <v>10</v>
      </c>
      <c r="B5" s="18" t="s">
        <v>11</v>
      </c>
      <c r="C5" s="17" t="s">
        <v>12</v>
      </c>
      <c r="D5" s="17">
        <v>1</v>
      </c>
      <c r="E5" s="23"/>
      <c r="F5" s="19">
        <f>ROUND(D5*E5,0)</f>
        <v>0</v>
      </c>
    </row>
    <row r="6" spans="1:6" ht="39.75" customHeight="1">
      <c r="A6" s="17" t="s">
        <v>13</v>
      </c>
      <c r="B6" s="18" t="s">
        <v>14</v>
      </c>
      <c r="C6" s="17" t="s">
        <v>12</v>
      </c>
      <c r="D6" s="17">
        <v>1</v>
      </c>
      <c r="E6" s="23"/>
      <c r="F6" s="19">
        <f>ROUND(D6*E6,0)</f>
        <v>0</v>
      </c>
    </row>
    <row r="7" spans="1:6" ht="39.75" customHeight="1">
      <c r="A7" s="17" t="s">
        <v>15</v>
      </c>
      <c r="B7" s="18" t="s">
        <v>16</v>
      </c>
      <c r="C7" s="17" t="s">
        <v>12</v>
      </c>
      <c r="D7" s="17">
        <v>1</v>
      </c>
      <c r="E7" s="23"/>
      <c r="F7" s="19">
        <f>ROUND(D7*E7,0)</f>
        <v>0</v>
      </c>
    </row>
    <row r="8" spans="1:6" ht="39.75" customHeight="1">
      <c r="A8" s="24" t="s">
        <v>48</v>
      </c>
      <c r="B8" s="18" t="s">
        <v>49</v>
      </c>
      <c r="C8" s="17" t="s">
        <v>12</v>
      </c>
      <c r="D8" s="17">
        <v>1</v>
      </c>
      <c r="E8" s="23"/>
      <c r="F8" s="19">
        <f>ROUND(D8*E8,0)</f>
        <v>0</v>
      </c>
    </row>
    <row r="9" spans="1:6" ht="39.75" customHeight="1">
      <c r="A9" s="17" t="s">
        <v>17</v>
      </c>
      <c r="B9" s="18" t="s">
        <v>18</v>
      </c>
      <c r="C9" s="17" t="s">
        <v>12</v>
      </c>
      <c r="D9" s="17">
        <v>1</v>
      </c>
      <c r="E9" s="23"/>
      <c r="F9" s="19">
        <f>ROUND(D9*E9,0)</f>
        <v>0</v>
      </c>
    </row>
    <row r="10" spans="1:14" ht="39.75" customHeight="1">
      <c r="A10" s="47" t="s">
        <v>19</v>
      </c>
      <c r="B10" s="47"/>
      <c r="C10" s="47"/>
      <c r="D10" s="48">
        <f>ROUND(SUM(F5:F9),0)</f>
        <v>0</v>
      </c>
      <c r="E10" s="48"/>
      <c r="F10" s="20" t="s">
        <v>20</v>
      </c>
      <c r="G10" s="21"/>
      <c r="H10" s="21"/>
      <c r="I10" s="21"/>
      <c r="J10" s="21"/>
      <c r="K10" s="21"/>
      <c r="L10" s="21"/>
      <c r="M10" s="21"/>
      <c r="N10" s="21"/>
    </row>
    <row r="11" ht="32.25" customHeight="1"/>
    <row r="12" ht="25.5" customHeight="1">
      <c r="A12" s="22"/>
    </row>
  </sheetData>
  <sheetProtection password="E3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J8" sqref="J8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45.75" customHeight="1">
      <c r="A1" s="49" t="s">
        <v>0</v>
      </c>
      <c r="B1" s="49"/>
      <c r="C1" s="49"/>
      <c r="D1" s="49"/>
      <c r="E1" s="49"/>
      <c r="F1" s="49"/>
    </row>
    <row r="2" spans="1:6" ht="33" customHeight="1">
      <c r="A2" s="7" t="s">
        <v>1</v>
      </c>
      <c r="B2" s="50" t="str">
        <f>'第100章（九周路）'!B2</f>
        <v>九周路（K0+000-K7+200、K18+800-K22+080）大修交通工程</v>
      </c>
      <c r="C2" s="45"/>
      <c r="D2" s="45"/>
      <c r="E2" s="51" t="s">
        <v>21</v>
      </c>
      <c r="F2" s="51"/>
    </row>
    <row r="3" spans="1:6" ht="30" customHeight="1">
      <c r="A3" s="52" t="s">
        <v>22</v>
      </c>
      <c r="B3" s="52"/>
      <c r="C3" s="52"/>
      <c r="D3" s="52"/>
      <c r="E3" s="52"/>
      <c r="F3" s="52"/>
    </row>
    <row r="4" spans="1:6" ht="30" customHeight="1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1" t="s">
        <v>9</v>
      </c>
    </row>
    <row r="5" spans="1:6" ht="30" customHeight="1">
      <c r="A5" s="25" t="s">
        <v>26</v>
      </c>
      <c r="B5" s="26" t="s">
        <v>27</v>
      </c>
      <c r="C5" s="25" t="s">
        <v>50</v>
      </c>
      <c r="D5" s="27"/>
      <c r="E5" s="12"/>
      <c r="F5" s="13"/>
    </row>
    <row r="6" spans="1:6" ht="30" customHeight="1">
      <c r="A6" s="25" t="s">
        <v>51</v>
      </c>
      <c r="B6" s="26" t="s">
        <v>52</v>
      </c>
      <c r="C6" s="25" t="s">
        <v>34</v>
      </c>
      <c r="D6" s="28">
        <v>8</v>
      </c>
      <c r="E6" s="12"/>
      <c r="F6" s="13">
        <f aca="true" t="shared" si="0" ref="F6:F25">ROUND(D6*E6,0)</f>
        <v>0</v>
      </c>
    </row>
    <row r="7" spans="1:6" ht="30" customHeight="1">
      <c r="A7" s="25" t="s">
        <v>53</v>
      </c>
      <c r="B7" s="26" t="s">
        <v>54</v>
      </c>
      <c r="C7" s="25" t="s">
        <v>34</v>
      </c>
      <c r="D7" s="28">
        <v>2</v>
      </c>
      <c r="E7" s="12"/>
      <c r="F7" s="13">
        <f t="shared" si="0"/>
        <v>0</v>
      </c>
    </row>
    <row r="8" spans="1:6" ht="30" customHeight="1">
      <c r="A8" s="25" t="s">
        <v>29</v>
      </c>
      <c r="B8" s="26" t="s">
        <v>30</v>
      </c>
      <c r="C8" s="25"/>
      <c r="D8" s="28"/>
      <c r="E8" s="12"/>
      <c r="F8" s="13"/>
    </row>
    <row r="9" spans="1:6" ht="40.5">
      <c r="A9" s="25" t="s">
        <v>51</v>
      </c>
      <c r="B9" s="26" t="s">
        <v>55</v>
      </c>
      <c r="C9" s="25" t="s">
        <v>34</v>
      </c>
      <c r="D9" s="28">
        <v>2</v>
      </c>
      <c r="E9" s="12"/>
      <c r="F9" s="13">
        <f t="shared" si="0"/>
        <v>0</v>
      </c>
    </row>
    <row r="10" spans="1:6" ht="40.5">
      <c r="A10" s="25" t="s">
        <v>53</v>
      </c>
      <c r="B10" s="26" t="s">
        <v>56</v>
      </c>
      <c r="C10" s="25" t="s">
        <v>34</v>
      </c>
      <c r="D10" s="28">
        <v>4</v>
      </c>
      <c r="E10" s="12"/>
      <c r="F10" s="13">
        <f t="shared" si="0"/>
        <v>0</v>
      </c>
    </row>
    <row r="11" spans="1:6" ht="30" customHeight="1">
      <c r="A11" s="25" t="s">
        <v>28</v>
      </c>
      <c r="B11" s="26" t="s">
        <v>57</v>
      </c>
      <c r="C11" s="25" t="s">
        <v>34</v>
      </c>
      <c r="D11" s="28">
        <v>2</v>
      </c>
      <c r="E11" s="12"/>
      <c r="F11" s="13">
        <f t="shared" si="0"/>
        <v>0</v>
      </c>
    </row>
    <row r="12" spans="1:6" ht="30" customHeight="1">
      <c r="A12" s="25" t="s">
        <v>58</v>
      </c>
      <c r="B12" s="26" t="s">
        <v>59</v>
      </c>
      <c r="C12" s="25" t="s">
        <v>34</v>
      </c>
      <c r="D12" s="28">
        <v>1</v>
      </c>
      <c r="E12" s="12"/>
      <c r="F12" s="13">
        <f t="shared" si="0"/>
        <v>0</v>
      </c>
    </row>
    <row r="13" spans="1:6" ht="30" customHeight="1">
      <c r="A13" s="25" t="s">
        <v>60</v>
      </c>
      <c r="B13" s="26" t="s">
        <v>61</v>
      </c>
      <c r="C13" s="25" t="s">
        <v>34</v>
      </c>
      <c r="D13" s="28">
        <v>2</v>
      </c>
      <c r="E13" s="12"/>
      <c r="F13" s="13">
        <f t="shared" si="0"/>
        <v>0</v>
      </c>
    </row>
    <row r="14" spans="1:6" ht="30" customHeight="1">
      <c r="A14" s="25" t="s">
        <v>62</v>
      </c>
      <c r="B14" s="26" t="s">
        <v>63</v>
      </c>
      <c r="C14" s="25" t="s">
        <v>34</v>
      </c>
      <c r="D14" s="28">
        <v>6</v>
      </c>
      <c r="E14" s="12"/>
      <c r="F14" s="13">
        <f t="shared" si="0"/>
        <v>0</v>
      </c>
    </row>
    <row r="15" spans="1:6" ht="30" customHeight="1">
      <c r="A15" s="25" t="s">
        <v>64</v>
      </c>
      <c r="B15" s="26" t="s">
        <v>65</v>
      </c>
      <c r="C15" s="25" t="s">
        <v>34</v>
      </c>
      <c r="D15" s="28">
        <v>1</v>
      </c>
      <c r="E15" s="12"/>
      <c r="F15" s="13">
        <f t="shared" si="0"/>
        <v>0</v>
      </c>
    </row>
    <row r="16" spans="1:6" ht="30" customHeight="1">
      <c r="A16" s="25" t="s">
        <v>66</v>
      </c>
      <c r="B16" s="26" t="s">
        <v>67</v>
      </c>
      <c r="C16" s="25"/>
      <c r="D16" s="28"/>
      <c r="E16" s="12"/>
      <c r="F16" s="13"/>
    </row>
    <row r="17" spans="1:6" ht="30" customHeight="1">
      <c r="A17" s="25" t="s">
        <v>51</v>
      </c>
      <c r="B17" s="26" t="s">
        <v>68</v>
      </c>
      <c r="C17" s="25" t="s">
        <v>34</v>
      </c>
      <c r="D17" s="28">
        <v>2</v>
      </c>
      <c r="E17" s="12"/>
      <c r="F17" s="13">
        <f t="shared" si="0"/>
        <v>0</v>
      </c>
    </row>
    <row r="18" spans="1:6" ht="30" customHeight="1">
      <c r="A18" s="25" t="s">
        <v>69</v>
      </c>
      <c r="B18" s="26" t="s">
        <v>70</v>
      </c>
      <c r="C18" s="25" t="s">
        <v>34</v>
      </c>
      <c r="D18" s="28">
        <v>30</v>
      </c>
      <c r="E18" s="12"/>
      <c r="F18" s="13">
        <f t="shared" si="0"/>
        <v>0</v>
      </c>
    </row>
    <row r="19" spans="1:6" ht="30" customHeight="1">
      <c r="A19" s="25" t="s">
        <v>71</v>
      </c>
      <c r="B19" s="26" t="s">
        <v>72</v>
      </c>
      <c r="C19" s="25" t="s">
        <v>34</v>
      </c>
      <c r="D19" s="28">
        <v>4</v>
      </c>
      <c r="E19" s="12"/>
      <c r="F19" s="13">
        <f t="shared" si="0"/>
        <v>0</v>
      </c>
    </row>
    <row r="20" spans="1:6" ht="30" customHeight="1">
      <c r="A20" s="25" t="s">
        <v>32</v>
      </c>
      <c r="B20" s="26" t="s">
        <v>73</v>
      </c>
      <c r="C20" s="25" t="s">
        <v>50</v>
      </c>
      <c r="D20" s="28"/>
      <c r="E20" s="12"/>
      <c r="F20" s="13"/>
    </row>
    <row r="21" spans="1:6" ht="30" customHeight="1">
      <c r="A21" s="25" t="s">
        <v>51</v>
      </c>
      <c r="B21" s="26" t="s">
        <v>74</v>
      </c>
      <c r="C21" s="25" t="s">
        <v>33</v>
      </c>
      <c r="D21" s="29">
        <v>11253</v>
      </c>
      <c r="E21" s="12"/>
      <c r="F21" s="13">
        <f t="shared" si="0"/>
        <v>0</v>
      </c>
    </row>
    <row r="22" spans="1:6" ht="30" customHeight="1">
      <c r="A22" s="25" t="s">
        <v>35</v>
      </c>
      <c r="B22" s="26" t="s">
        <v>75</v>
      </c>
      <c r="C22" s="25" t="s">
        <v>50</v>
      </c>
      <c r="D22" s="28"/>
      <c r="E22" s="12"/>
      <c r="F22" s="13"/>
    </row>
    <row r="23" spans="1:6" ht="30" customHeight="1">
      <c r="A23" s="25" t="s">
        <v>51</v>
      </c>
      <c r="B23" s="26" t="s">
        <v>76</v>
      </c>
      <c r="C23" s="25" t="s">
        <v>34</v>
      </c>
      <c r="D23" s="28">
        <v>263</v>
      </c>
      <c r="E23" s="12"/>
      <c r="F23" s="13">
        <f t="shared" si="0"/>
        <v>0</v>
      </c>
    </row>
    <row r="24" spans="1:6" ht="30" customHeight="1">
      <c r="A24" s="25" t="s">
        <v>53</v>
      </c>
      <c r="B24" s="26" t="s">
        <v>77</v>
      </c>
      <c r="C24" s="25" t="s">
        <v>34</v>
      </c>
      <c r="D24" s="28">
        <v>74</v>
      </c>
      <c r="E24" s="12"/>
      <c r="F24" s="13">
        <f t="shared" si="0"/>
        <v>0</v>
      </c>
    </row>
    <row r="25" spans="1:6" ht="30" customHeight="1">
      <c r="A25" s="25" t="s">
        <v>28</v>
      </c>
      <c r="B25" s="26" t="s">
        <v>78</v>
      </c>
      <c r="C25" s="25" t="s">
        <v>34</v>
      </c>
      <c r="D25" s="28">
        <v>19</v>
      </c>
      <c r="E25" s="12"/>
      <c r="F25" s="13">
        <f t="shared" si="0"/>
        <v>0</v>
      </c>
    </row>
    <row r="26" spans="1:6" ht="30" customHeight="1">
      <c r="A26" s="53" t="s">
        <v>36</v>
      </c>
      <c r="B26" s="53"/>
      <c r="C26" s="53"/>
      <c r="D26" s="54">
        <f>ROUND(SUM(F5:F25),0)</f>
        <v>0</v>
      </c>
      <c r="E26" s="54"/>
      <c r="F26" s="14" t="s">
        <v>20</v>
      </c>
    </row>
  </sheetData>
  <sheetProtection password="E3F9" sheet="1"/>
  <protectedRanges>
    <protectedRange sqref="E6:E7 E9:E15 E17:E19 E21 E23: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1" t="s">
        <v>1</v>
      </c>
      <c r="B2" s="44" t="s">
        <v>121</v>
      </c>
      <c r="C2" s="45"/>
      <c r="D2" s="45"/>
      <c r="E2" s="1" t="s">
        <v>2</v>
      </c>
    </row>
    <row r="3" spans="1:6" s="15" customFormat="1" ht="39.75" customHeight="1">
      <c r="A3" s="46" t="s">
        <v>3</v>
      </c>
      <c r="B3" s="46"/>
      <c r="C3" s="46"/>
      <c r="D3" s="46"/>
      <c r="E3" s="46"/>
      <c r="F3" s="46"/>
    </row>
    <row r="4" spans="1:6" ht="39.75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ht="39.75" customHeight="1">
      <c r="A5" s="17" t="s">
        <v>10</v>
      </c>
      <c r="B5" s="18" t="s">
        <v>11</v>
      </c>
      <c r="C5" s="17" t="s">
        <v>12</v>
      </c>
      <c r="D5" s="17">
        <v>1</v>
      </c>
      <c r="E5" s="23"/>
      <c r="F5" s="19">
        <f>ROUND(D5*E5,0)</f>
        <v>0</v>
      </c>
    </row>
    <row r="6" spans="1:6" ht="39.75" customHeight="1">
      <c r="A6" s="17" t="s">
        <v>13</v>
      </c>
      <c r="B6" s="18" t="s">
        <v>14</v>
      </c>
      <c r="C6" s="17" t="s">
        <v>12</v>
      </c>
      <c r="D6" s="17">
        <v>1</v>
      </c>
      <c r="E6" s="23"/>
      <c r="F6" s="19">
        <f>ROUND(D6*E6,0)</f>
        <v>0</v>
      </c>
    </row>
    <row r="7" spans="1:6" ht="39.75" customHeight="1">
      <c r="A7" s="17" t="s">
        <v>15</v>
      </c>
      <c r="B7" s="18" t="s">
        <v>16</v>
      </c>
      <c r="C7" s="17" t="s">
        <v>12</v>
      </c>
      <c r="D7" s="17">
        <v>1</v>
      </c>
      <c r="E7" s="23"/>
      <c r="F7" s="19">
        <f>ROUND(D7*E7,0)</f>
        <v>0</v>
      </c>
    </row>
    <row r="8" spans="1:6" ht="39.75" customHeight="1">
      <c r="A8" s="24" t="s">
        <v>48</v>
      </c>
      <c r="B8" s="18" t="s">
        <v>49</v>
      </c>
      <c r="C8" s="17" t="s">
        <v>12</v>
      </c>
      <c r="D8" s="17">
        <v>1</v>
      </c>
      <c r="E8" s="23"/>
      <c r="F8" s="19">
        <f>ROUND(D8*E8,0)</f>
        <v>0</v>
      </c>
    </row>
    <row r="9" spans="1:6" ht="39.75" customHeight="1">
      <c r="A9" s="17" t="s">
        <v>17</v>
      </c>
      <c r="B9" s="18" t="s">
        <v>18</v>
      </c>
      <c r="C9" s="17" t="s">
        <v>12</v>
      </c>
      <c r="D9" s="17">
        <v>1</v>
      </c>
      <c r="E9" s="23"/>
      <c r="F9" s="19">
        <f>ROUND(D9*E9,0)</f>
        <v>0</v>
      </c>
    </row>
    <row r="10" spans="1:14" ht="39.75" customHeight="1">
      <c r="A10" s="47" t="s">
        <v>19</v>
      </c>
      <c r="B10" s="47"/>
      <c r="C10" s="47"/>
      <c r="D10" s="48">
        <f>ROUND(SUM(F5:F9),0)</f>
        <v>0</v>
      </c>
      <c r="E10" s="48"/>
      <c r="F10" s="20" t="s">
        <v>20</v>
      </c>
      <c r="G10" s="21"/>
      <c r="H10" s="21"/>
      <c r="I10" s="21"/>
      <c r="J10" s="21"/>
      <c r="K10" s="21"/>
      <c r="L10" s="21"/>
      <c r="M10" s="21"/>
      <c r="N10" s="21"/>
    </row>
    <row r="11" ht="32.25" customHeight="1"/>
    <row r="12" ht="25.5" customHeight="1">
      <c r="A12" s="22"/>
    </row>
  </sheetData>
  <sheetProtection password="E3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E5" sqref="E5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45.75" customHeight="1">
      <c r="A1" s="49" t="s">
        <v>0</v>
      </c>
      <c r="B1" s="49"/>
      <c r="C1" s="49"/>
      <c r="D1" s="49"/>
      <c r="E1" s="49"/>
      <c r="F1" s="49"/>
    </row>
    <row r="2" spans="1:6" ht="33" customHeight="1">
      <c r="A2" s="7" t="s">
        <v>1</v>
      </c>
      <c r="B2" s="50" t="str">
        <f>'第100章（漷马路）'!B2:D2</f>
        <v>漷马路（K3+400-K9+480）大修交通工程</v>
      </c>
      <c r="C2" s="45"/>
      <c r="D2" s="45"/>
      <c r="E2" s="51" t="s">
        <v>21</v>
      </c>
      <c r="F2" s="51"/>
    </row>
    <row r="3" spans="1:6" ht="30" customHeight="1">
      <c r="A3" s="52" t="s">
        <v>22</v>
      </c>
      <c r="B3" s="52"/>
      <c r="C3" s="52"/>
      <c r="D3" s="52"/>
      <c r="E3" s="52"/>
      <c r="F3" s="52"/>
    </row>
    <row r="4" spans="1:6" ht="30" customHeight="1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1" t="s">
        <v>9</v>
      </c>
    </row>
    <row r="5" spans="1:6" ht="34.5" customHeight="1">
      <c r="A5" s="30" t="s">
        <v>79</v>
      </c>
      <c r="B5" s="31" t="s">
        <v>80</v>
      </c>
      <c r="C5" s="30" t="s">
        <v>31</v>
      </c>
      <c r="D5" s="34">
        <v>348</v>
      </c>
      <c r="E5" s="12"/>
      <c r="F5" s="13">
        <f aca="true" t="shared" si="0" ref="F5:F14">ROUND(D5*E5,0)</f>
        <v>0</v>
      </c>
    </row>
    <row r="6" spans="1:6" ht="34.5" customHeight="1">
      <c r="A6" s="30" t="s">
        <v>26</v>
      </c>
      <c r="B6" s="31" t="s">
        <v>27</v>
      </c>
      <c r="C6" s="30" t="s">
        <v>50</v>
      </c>
      <c r="D6" s="34"/>
      <c r="E6" s="12"/>
      <c r="F6" s="13"/>
    </row>
    <row r="7" spans="1:6" ht="34.5" customHeight="1">
      <c r="A7" s="30" t="s">
        <v>51</v>
      </c>
      <c r="B7" s="31" t="s">
        <v>81</v>
      </c>
      <c r="C7" s="30" t="s">
        <v>34</v>
      </c>
      <c r="D7" s="34">
        <v>95</v>
      </c>
      <c r="E7" s="12"/>
      <c r="F7" s="13">
        <f t="shared" si="0"/>
        <v>0</v>
      </c>
    </row>
    <row r="8" spans="1:6" ht="34.5" customHeight="1">
      <c r="A8" s="30" t="s">
        <v>53</v>
      </c>
      <c r="B8" s="31" t="s">
        <v>82</v>
      </c>
      <c r="C8" s="30" t="s">
        <v>34</v>
      </c>
      <c r="D8" s="34">
        <v>19</v>
      </c>
      <c r="E8" s="12"/>
      <c r="F8" s="13">
        <f t="shared" si="0"/>
        <v>0</v>
      </c>
    </row>
    <row r="9" spans="1:6" ht="34.5" customHeight="1">
      <c r="A9" s="30" t="s">
        <v>29</v>
      </c>
      <c r="B9" s="31" t="s">
        <v>30</v>
      </c>
      <c r="C9" s="30"/>
      <c r="D9" s="34"/>
      <c r="E9" s="12"/>
      <c r="F9" s="13"/>
    </row>
    <row r="10" spans="1:6" ht="34.5" customHeight="1">
      <c r="A10" s="30" t="s">
        <v>51</v>
      </c>
      <c r="B10" s="31" t="s">
        <v>83</v>
      </c>
      <c r="C10" s="30" t="s">
        <v>34</v>
      </c>
      <c r="D10" s="34">
        <v>17</v>
      </c>
      <c r="E10" s="12"/>
      <c r="F10" s="13">
        <f t="shared" si="0"/>
        <v>0</v>
      </c>
    </row>
    <row r="11" spans="1:6" ht="34.5" customHeight="1">
      <c r="A11" s="30" t="s">
        <v>32</v>
      </c>
      <c r="B11" s="31" t="s">
        <v>73</v>
      </c>
      <c r="C11" s="30" t="s">
        <v>50</v>
      </c>
      <c r="D11" s="34"/>
      <c r="E11" s="12"/>
      <c r="F11" s="13"/>
    </row>
    <row r="12" spans="1:6" ht="34.5" customHeight="1">
      <c r="A12" s="30" t="s">
        <v>51</v>
      </c>
      <c r="B12" s="31" t="s">
        <v>74</v>
      </c>
      <c r="C12" s="30" t="s">
        <v>33</v>
      </c>
      <c r="D12" s="35">
        <v>921.38</v>
      </c>
      <c r="E12" s="12"/>
      <c r="F12" s="13">
        <f t="shared" si="0"/>
        <v>0</v>
      </c>
    </row>
    <row r="13" spans="1:6" ht="34.5" customHeight="1">
      <c r="A13" s="30" t="s">
        <v>35</v>
      </c>
      <c r="B13" s="31" t="s">
        <v>75</v>
      </c>
      <c r="C13" s="30" t="s">
        <v>50</v>
      </c>
      <c r="D13" s="34"/>
      <c r="E13" s="12"/>
      <c r="F13" s="13"/>
    </row>
    <row r="14" spans="1:6" ht="34.5" customHeight="1">
      <c r="A14" s="30" t="s">
        <v>51</v>
      </c>
      <c r="B14" s="31" t="s">
        <v>84</v>
      </c>
      <c r="C14" s="30" t="s">
        <v>34</v>
      </c>
      <c r="D14" s="34">
        <v>95</v>
      </c>
      <c r="E14" s="12"/>
      <c r="F14" s="13">
        <f t="shared" si="0"/>
        <v>0</v>
      </c>
    </row>
    <row r="15" spans="1:6" ht="30" customHeight="1">
      <c r="A15" s="53" t="s">
        <v>36</v>
      </c>
      <c r="B15" s="53"/>
      <c r="C15" s="53"/>
      <c r="D15" s="54">
        <f>ROUND(SUM(F5:F14),0)</f>
        <v>0</v>
      </c>
      <c r="E15" s="54"/>
      <c r="F15" s="14" t="s">
        <v>20</v>
      </c>
    </row>
  </sheetData>
  <sheetProtection password="E3F9" sheet="1"/>
  <protectedRanges>
    <protectedRange sqref="E5 E7:E8 E10 E12 E14" name="区域1"/>
  </protectedRanges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1" t="s">
        <v>1</v>
      </c>
      <c r="B2" s="44" t="s">
        <v>122</v>
      </c>
      <c r="C2" s="55"/>
      <c r="D2" s="55"/>
      <c r="E2" s="1" t="s">
        <v>2</v>
      </c>
    </row>
    <row r="3" spans="1:6" s="15" customFormat="1" ht="39.75" customHeight="1">
      <c r="A3" s="46" t="s">
        <v>3</v>
      </c>
      <c r="B3" s="46"/>
      <c r="C3" s="46"/>
      <c r="D3" s="46"/>
      <c r="E3" s="46"/>
      <c r="F3" s="46"/>
    </row>
    <row r="4" spans="1:6" ht="39.75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ht="39.75" customHeight="1">
      <c r="A5" s="17" t="s">
        <v>10</v>
      </c>
      <c r="B5" s="18" t="s">
        <v>11</v>
      </c>
      <c r="C5" s="17" t="s">
        <v>12</v>
      </c>
      <c r="D5" s="17">
        <v>1</v>
      </c>
      <c r="E5" s="23"/>
      <c r="F5" s="19">
        <f>ROUND(D5*E5,0)</f>
        <v>0</v>
      </c>
    </row>
    <row r="6" spans="1:6" ht="39.75" customHeight="1">
      <c r="A6" s="17" t="s">
        <v>13</v>
      </c>
      <c r="B6" s="18" t="s">
        <v>14</v>
      </c>
      <c r="C6" s="17" t="s">
        <v>12</v>
      </c>
      <c r="D6" s="17">
        <v>1</v>
      </c>
      <c r="E6" s="23"/>
      <c r="F6" s="19">
        <f>ROUND(D6*E6,0)</f>
        <v>0</v>
      </c>
    </row>
    <row r="7" spans="1:6" ht="39.75" customHeight="1">
      <c r="A7" s="17" t="s">
        <v>15</v>
      </c>
      <c r="B7" s="18" t="s">
        <v>16</v>
      </c>
      <c r="C7" s="17" t="s">
        <v>12</v>
      </c>
      <c r="D7" s="17">
        <v>1</v>
      </c>
      <c r="E7" s="23"/>
      <c r="F7" s="19">
        <f>ROUND(D7*E7,0)</f>
        <v>0</v>
      </c>
    </row>
    <row r="8" spans="1:6" ht="39.75" customHeight="1">
      <c r="A8" s="24" t="s">
        <v>48</v>
      </c>
      <c r="B8" s="18" t="s">
        <v>49</v>
      </c>
      <c r="C8" s="17" t="s">
        <v>12</v>
      </c>
      <c r="D8" s="17">
        <v>1</v>
      </c>
      <c r="E8" s="23"/>
      <c r="F8" s="19">
        <f>ROUND(D8*E8,0)</f>
        <v>0</v>
      </c>
    </row>
    <row r="9" spans="1:6" ht="39.75" customHeight="1">
      <c r="A9" s="17" t="s">
        <v>17</v>
      </c>
      <c r="B9" s="18" t="s">
        <v>18</v>
      </c>
      <c r="C9" s="17" t="s">
        <v>12</v>
      </c>
      <c r="D9" s="17">
        <v>1</v>
      </c>
      <c r="E9" s="23"/>
      <c r="F9" s="19">
        <f>ROUND(D9*E9,0)</f>
        <v>0</v>
      </c>
    </row>
    <row r="10" spans="1:14" ht="39.75" customHeight="1">
      <c r="A10" s="47" t="s">
        <v>19</v>
      </c>
      <c r="B10" s="47"/>
      <c r="C10" s="47"/>
      <c r="D10" s="48">
        <f>ROUND(SUM(F5:F9),0)</f>
        <v>0</v>
      </c>
      <c r="E10" s="48"/>
      <c r="F10" s="20" t="s">
        <v>20</v>
      </c>
      <c r="G10" s="21"/>
      <c r="H10" s="21"/>
      <c r="I10" s="21"/>
      <c r="J10" s="21"/>
      <c r="K10" s="21"/>
      <c r="L10" s="21"/>
      <c r="M10" s="21"/>
      <c r="N10" s="21"/>
    </row>
    <row r="11" ht="32.25" customHeight="1"/>
    <row r="12" ht="25.5" customHeight="1">
      <c r="A12" s="22"/>
    </row>
  </sheetData>
  <sheetProtection password="E3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E6" sqref="E6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34.5" customHeight="1">
      <c r="A1" s="49" t="s">
        <v>0</v>
      </c>
      <c r="B1" s="49"/>
      <c r="C1" s="49"/>
      <c r="D1" s="49"/>
      <c r="E1" s="49"/>
      <c r="F1" s="49"/>
    </row>
    <row r="2" spans="1:6" ht="33" customHeight="1">
      <c r="A2" s="7" t="s">
        <v>1</v>
      </c>
      <c r="B2" s="55" t="str">
        <f>'第100章（右堤路）'!B2:D2</f>
        <v>通州区右堤路（K44+809-K47+210.038）大修交通工程</v>
      </c>
      <c r="C2" s="55"/>
      <c r="D2" s="55"/>
      <c r="E2" s="51" t="s">
        <v>21</v>
      </c>
      <c r="F2" s="51"/>
    </row>
    <row r="3" spans="1:6" ht="27" customHeight="1">
      <c r="A3" s="52" t="s">
        <v>22</v>
      </c>
      <c r="B3" s="52"/>
      <c r="C3" s="52"/>
      <c r="D3" s="52"/>
      <c r="E3" s="52"/>
      <c r="F3" s="52"/>
    </row>
    <row r="4" spans="1:6" ht="27" customHeight="1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1" t="s">
        <v>9</v>
      </c>
    </row>
    <row r="5" spans="1:6" ht="27" customHeight="1">
      <c r="A5" s="30" t="s">
        <v>23</v>
      </c>
      <c r="B5" s="31" t="s">
        <v>24</v>
      </c>
      <c r="C5" s="30"/>
      <c r="D5" s="32"/>
      <c r="E5" s="12"/>
      <c r="F5" s="13"/>
    </row>
    <row r="6" spans="1:6" ht="27" customHeight="1">
      <c r="A6" s="30" t="s">
        <v>51</v>
      </c>
      <c r="B6" s="31" t="s">
        <v>85</v>
      </c>
      <c r="C6" s="30" t="s">
        <v>25</v>
      </c>
      <c r="D6" s="33">
        <v>136</v>
      </c>
      <c r="E6" s="12"/>
      <c r="F6" s="13">
        <f aca="true" t="shared" si="0" ref="F6:F35">ROUND(D6*E6,0)</f>
        <v>0</v>
      </c>
    </row>
    <row r="7" spans="1:6" ht="27" customHeight="1">
      <c r="A7" s="30" t="s">
        <v>53</v>
      </c>
      <c r="B7" s="31" t="s">
        <v>86</v>
      </c>
      <c r="C7" s="30" t="s">
        <v>25</v>
      </c>
      <c r="D7" s="33">
        <v>501</v>
      </c>
      <c r="E7" s="12"/>
      <c r="F7" s="13">
        <f t="shared" si="0"/>
        <v>0</v>
      </c>
    </row>
    <row r="8" spans="1:6" ht="27" customHeight="1">
      <c r="A8" s="30" t="s">
        <v>79</v>
      </c>
      <c r="B8" s="31" t="s">
        <v>80</v>
      </c>
      <c r="C8" s="30" t="s">
        <v>50</v>
      </c>
      <c r="D8" s="32"/>
      <c r="E8" s="12"/>
      <c r="F8" s="13"/>
    </row>
    <row r="9" spans="1:6" ht="27" customHeight="1">
      <c r="A9" s="30" t="s">
        <v>51</v>
      </c>
      <c r="B9" s="31" t="s">
        <v>87</v>
      </c>
      <c r="C9" s="30" t="s">
        <v>31</v>
      </c>
      <c r="D9" s="32">
        <v>48</v>
      </c>
      <c r="E9" s="12"/>
      <c r="F9" s="13">
        <f t="shared" si="0"/>
        <v>0</v>
      </c>
    </row>
    <row r="10" spans="1:6" ht="27" customHeight="1">
      <c r="A10" s="30" t="s">
        <v>53</v>
      </c>
      <c r="B10" s="31" t="s">
        <v>88</v>
      </c>
      <c r="C10" s="30" t="s">
        <v>31</v>
      </c>
      <c r="D10" s="32">
        <v>26</v>
      </c>
      <c r="E10" s="12"/>
      <c r="F10" s="13">
        <f t="shared" si="0"/>
        <v>0</v>
      </c>
    </row>
    <row r="11" spans="1:6" ht="27" customHeight="1">
      <c r="A11" s="30" t="s">
        <v>26</v>
      </c>
      <c r="B11" s="31" t="s">
        <v>27</v>
      </c>
      <c r="C11" s="30" t="s">
        <v>50</v>
      </c>
      <c r="D11" s="32"/>
      <c r="E11" s="12"/>
      <c r="F11" s="13"/>
    </row>
    <row r="12" spans="1:6" ht="27" customHeight="1">
      <c r="A12" s="30" t="s">
        <v>51</v>
      </c>
      <c r="B12" s="31" t="s">
        <v>89</v>
      </c>
      <c r="C12" s="30" t="s">
        <v>34</v>
      </c>
      <c r="D12" s="32">
        <v>4</v>
      </c>
      <c r="E12" s="12"/>
      <c r="F12" s="13">
        <f t="shared" si="0"/>
        <v>0</v>
      </c>
    </row>
    <row r="13" spans="1:6" ht="27" customHeight="1">
      <c r="A13" s="30" t="s">
        <v>53</v>
      </c>
      <c r="B13" s="31" t="s">
        <v>90</v>
      </c>
      <c r="C13" s="30" t="s">
        <v>34</v>
      </c>
      <c r="D13" s="32">
        <v>12</v>
      </c>
      <c r="E13" s="12"/>
      <c r="F13" s="13">
        <f t="shared" si="0"/>
        <v>0</v>
      </c>
    </row>
    <row r="14" spans="1:6" ht="27" customHeight="1">
      <c r="A14" s="30" t="s">
        <v>28</v>
      </c>
      <c r="B14" s="31" t="s">
        <v>91</v>
      </c>
      <c r="C14" s="30" t="s">
        <v>34</v>
      </c>
      <c r="D14" s="32">
        <v>4</v>
      </c>
      <c r="E14" s="12"/>
      <c r="F14" s="13">
        <f t="shared" si="0"/>
        <v>0</v>
      </c>
    </row>
    <row r="15" spans="1:6" ht="27" customHeight="1">
      <c r="A15" s="30" t="s">
        <v>58</v>
      </c>
      <c r="B15" s="31" t="s">
        <v>92</v>
      </c>
      <c r="C15" s="30" t="s">
        <v>34</v>
      </c>
      <c r="D15" s="32">
        <v>22</v>
      </c>
      <c r="E15" s="12"/>
      <c r="F15" s="13">
        <f t="shared" si="0"/>
        <v>0</v>
      </c>
    </row>
    <row r="16" spans="1:6" ht="27" customHeight="1">
      <c r="A16" s="30" t="s">
        <v>60</v>
      </c>
      <c r="B16" s="31" t="s">
        <v>93</v>
      </c>
      <c r="C16" s="30" t="s">
        <v>34</v>
      </c>
      <c r="D16" s="32">
        <v>48</v>
      </c>
      <c r="E16" s="12"/>
      <c r="F16" s="13">
        <f t="shared" si="0"/>
        <v>0</v>
      </c>
    </row>
    <row r="17" spans="1:6" ht="27" customHeight="1">
      <c r="A17" s="30" t="s">
        <v>62</v>
      </c>
      <c r="B17" s="31" t="s">
        <v>94</v>
      </c>
      <c r="C17" s="30" t="s">
        <v>34</v>
      </c>
      <c r="D17" s="32">
        <v>8</v>
      </c>
      <c r="E17" s="12"/>
      <c r="F17" s="13">
        <f t="shared" si="0"/>
        <v>0</v>
      </c>
    </row>
    <row r="18" spans="1:6" ht="27" customHeight="1">
      <c r="A18" s="30" t="s">
        <v>29</v>
      </c>
      <c r="B18" s="31" t="s">
        <v>30</v>
      </c>
      <c r="C18" s="30"/>
      <c r="D18" s="32"/>
      <c r="E18" s="12"/>
      <c r="F18" s="13"/>
    </row>
    <row r="19" spans="1:6" ht="27" customHeight="1">
      <c r="A19" s="30" t="s">
        <v>51</v>
      </c>
      <c r="B19" s="31" t="s">
        <v>95</v>
      </c>
      <c r="C19" s="30" t="s">
        <v>34</v>
      </c>
      <c r="D19" s="32">
        <v>3</v>
      </c>
      <c r="E19" s="12"/>
      <c r="F19" s="13">
        <f t="shared" si="0"/>
        <v>0</v>
      </c>
    </row>
    <row r="20" spans="1:6" ht="27" customHeight="1">
      <c r="A20" s="30" t="s">
        <v>53</v>
      </c>
      <c r="B20" s="31" t="s">
        <v>96</v>
      </c>
      <c r="C20" s="30" t="s">
        <v>34</v>
      </c>
      <c r="D20" s="32">
        <v>1</v>
      </c>
      <c r="E20" s="12"/>
      <c r="F20" s="13">
        <f t="shared" si="0"/>
        <v>0</v>
      </c>
    </row>
    <row r="21" spans="1:6" ht="27" customHeight="1">
      <c r="A21" s="30" t="s">
        <v>28</v>
      </c>
      <c r="B21" s="31" t="s">
        <v>97</v>
      </c>
      <c r="C21" s="30" t="s">
        <v>34</v>
      </c>
      <c r="D21" s="32">
        <v>1</v>
      </c>
      <c r="E21" s="12"/>
      <c r="F21" s="13">
        <f t="shared" si="0"/>
        <v>0</v>
      </c>
    </row>
    <row r="22" spans="1:6" ht="27" customHeight="1">
      <c r="A22" s="30" t="s">
        <v>58</v>
      </c>
      <c r="B22" s="31" t="s">
        <v>98</v>
      </c>
      <c r="C22" s="30" t="s">
        <v>34</v>
      </c>
      <c r="D22" s="32">
        <v>2</v>
      </c>
      <c r="E22" s="12"/>
      <c r="F22" s="13">
        <f t="shared" si="0"/>
        <v>0</v>
      </c>
    </row>
    <row r="23" spans="1:6" ht="27" customHeight="1">
      <c r="A23" s="30" t="s">
        <v>60</v>
      </c>
      <c r="B23" s="31" t="s">
        <v>99</v>
      </c>
      <c r="C23" s="30" t="s">
        <v>34</v>
      </c>
      <c r="D23" s="32">
        <v>1</v>
      </c>
      <c r="E23" s="12"/>
      <c r="F23" s="13">
        <f t="shared" si="0"/>
        <v>0</v>
      </c>
    </row>
    <row r="24" spans="1:6" ht="27" customHeight="1">
      <c r="A24" s="30" t="s">
        <v>62</v>
      </c>
      <c r="B24" s="31" t="s">
        <v>100</v>
      </c>
      <c r="C24" s="30" t="s">
        <v>34</v>
      </c>
      <c r="D24" s="32">
        <v>5</v>
      </c>
      <c r="E24" s="12"/>
      <c r="F24" s="13">
        <f t="shared" si="0"/>
        <v>0</v>
      </c>
    </row>
    <row r="25" spans="1:6" ht="27" customHeight="1">
      <c r="A25" s="30" t="s">
        <v>64</v>
      </c>
      <c r="B25" s="31" t="s">
        <v>101</v>
      </c>
      <c r="C25" s="30" t="s">
        <v>34</v>
      </c>
      <c r="D25" s="32">
        <v>2</v>
      </c>
      <c r="E25" s="12"/>
      <c r="F25" s="13">
        <f t="shared" si="0"/>
        <v>0</v>
      </c>
    </row>
    <row r="26" spans="1:6" ht="27" customHeight="1">
      <c r="A26" s="30" t="s">
        <v>102</v>
      </c>
      <c r="B26" s="31" t="s">
        <v>103</v>
      </c>
      <c r="C26" s="30" t="s">
        <v>34</v>
      </c>
      <c r="D26" s="32">
        <v>2</v>
      </c>
      <c r="E26" s="12"/>
      <c r="F26" s="13">
        <f t="shared" si="0"/>
        <v>0</v>
      </c>
    </row>
    <row r="27" spans="1:6" ht="27" customHeight="1">
      <c r="A27" s="30" t="s">
        <v>104</v>
      </c>
      <c r="B27" s="31" t="s">
        <v>105</v>
      </c>
      <c r="C27" s="30" t="s">
        <v>34</v>
      </c>
      <c r="D27" s="32">
        <v>1</v>
      </c>
      <c r="E27" s="12"/>
      <c r="F27" s="13">
        <f t="shared" si="0"/>
        <v>0</v>
      </c>
    </row>
    <row r="28" spans="1:6" ht="27" customHeight="1">
      <c r="A28" s="30" t="s">
        <v>106</v>
      </c>
      <c r="B28" s="31" t="s">
        <v>107</v>
      </c>
      <c r="C28" s="30" t="s">
        <v>34</v>
      </c>
      <c r="D28" s="32">
        <v>1</v>
      </c>
      <c r="E28" s="12"/>
      <c r="F28" s="13">
        <f t="shared" si="0"/>
        <v>0</v>
      </c>
    </row>
    <row r="29" spans="1:6" ht="27" customHeight="1">
      <c r="A29" s="30" t="s">
        <v>69</v>
      </c>
      <c r="B29" s="31" t="s">
        <v>70</v>
      </c>
      <c r="C29" s="30" t="s">
        <v>34</v>
      </c>
      <c r="D29" s="32">
        <v>3</v>
      </c>
      <c r="E29" s="12"/>
      <c r="F29" s="13">
        <f t="shared" si="0"/>
        <v>0</v>
      </c>
    </row>
    <row r="30" spans="1:6" ht="27" customHeight="1">
      <c r="A30" s="30" t="s">
        <v>71</v>
      </c>
      <c r="B30" s="31" t="s">
        <v>72</v>
      </c>
      <c r="C30" s="30" t="s">
        <v>34</v>
      </c>
      <c r="D30" s="32">
        <v>21</v>
      </c>
      <c r="E30" s="12"/>
      <c r="F30" s="13">
        <f t="shared" si="0"/>
        <v>0</v>
      </c>
    </row>
    <row r="31" spans="1:6" ht="27" customHeight="1">
      <c r="A31" s="30" t="s">
        <v>32</v>
      </c>
      <c r="B31" s="31" t="s">
        <v>73</v>
      </c>
      <c r="C31" s="30" t="s">
        <v>50</v>
      </c>
      <c r="D31" s="32"/>
      <c r="E31" s="12"/>
      <c r="F31" s="13"/>
    </row>
    <row r="32" spans="1:6" ht="27" customHeight="1">
      <c r="A32" s="30" t="s">
        <v>51</v>
      </c>
      <c r="B32" s="31" t="s">
        <v>74</v>
      </c>
      <c r="C32" s="30" t="s">
        <v>33</v>
      </c>
      <c r="D32" s="33">
        <v>913.2</v>
      </c>
      <c r="E32" s="12"/>
      <c r="F32" s="13">
        <f t="shared" si="0"/>
        <v>0</v>
      </c>
    </row>
    <row r="33" spans="1:6" ht="27" customHeight="1">
      <c r="A33" s="30" t="s">
        <v>108</v>
      </c>
      <c r="B33" s="31" t="s">
        <v>109</v>
      </c>
      <c r="C33" s="30" t="s">
        <v>50</v>
      </c>
      <c r="D33" s="32"/>
      <c r="E33" s="12"/>
      <c r="F33" s="13"/>
    </row>
    <row r="34" spans="1:6" ht="27" customHeight="1">
      <c r="A34" s="30" t="s">
        <v>51</v>
      </c>
      <c r="B34" s="31" t="s">
        <v>110</v>
      </c>
      <c r="C34" s="30" t="s">
        <v>34</v>
      </c>
      <c r="D34" s="32">
        <v>48</v>
      </c>
      <c r="E34" s="12"/>
      <c r="F34" s="13">
        <f t="shared" si="0"/>
        <v>0</v>
      </c>
    </row>
    <row r="35" spans="1:6" ht="27" customHeight="1">
      <c r="A35" s="30" t="s">
        <v>53</v>
      </c>
      <c r="B35" s="31" t="s">
        <v>111</v>
      </c>
      <c r="C35" s="30" t="s">
        <v>34</v>
      </c>
      <c r="D35" s="32">
        <v>94</v>
      </c>
      <c r="E35" s="12"/>
      <c r="F35" s="13">
        <f t="shared" si="0"/>
        <v>0</v>
      </c>
    </row>
    <row r="36" spans="1:6" ht="27" customHeight="1">
      <c r="A36" s="53" t="s">
        <v>36</v>
      </c>
      <c r="B36" s="53"/>
      <c r="C36" s="53"/>
      <c r="D36" s="54">
        <f>ROUND(SUM(F5:F35),0)</f>
        <v>0</v>
      </c>
      <c r="E36" s="54"/>
      <c r="F36" s="14" t="s">
        <v>20</v>
      </c>
    </row>
  </sheetData>
  <sheetProtection password="E3F9" sheet="1"/>
  <protectedRanges>
    <protectedRange sqref="E6:E7 E9:E10 E12:E17 E19:E30 E32 E34:E35" name="区域1"/>
  </protectedRanges>
  <mergeCells count="6">
    <mergeCell ref="A1:F1"/>
    <mergeCell ref="B2:D2"/>
    <mergeCell ref="E2:F2"/>
    <mergeCell ref="A3:F3"/>
    <mergeCell ref="A36:C36"/>
    <mergeCell ref="D36:E3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1" t="s">
        <v>1</v>
      </c>
      <c r="B2" s="44" t="s">
        <v>123</v>
      </c>
      <c r="C2" s="45"/>
      <c r="D2" s="45"/>
      <c r="E2" s="1" t="s">
        <v>2</v>
      </c>
    </row>
    <row r="3" spans="1:6" s="15" customFormat="1" ht="39.75" customHeight="1">
      <c r="A3" s="46" t="s">
        <v>3</v>
      </c>
      <c r="B3" s="46"/>
      <c r="C3" s="46"/>
      <c r="D3" s="46"/>
      <c r="E3" s="46"/>
      <c r="F3" s="46"/>
    </row>
    <row r="4" spans="1:6" ht="39.75" customHeight="1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</row>
    <row r="5" spans="1:6" ht="39.75" customHeight="1">
      <c r="A5" s="17" t="s">
        <v>10</v>
      </c>
      <c r="B5" s="18" t="s">
        <v>11</v>
      </c>
      <c r="C5" s="17" t="s">
        <v>12</v>
      </c>
      <c r="D5" s="17">
        <v>1</v>
      </c>
      <c r="E5" s="23"/>
      <c r="F5" s="19">
        <f>ROUND(D5*E5,0)</f>
        <v>0</v>
      </c>
    </row>
    <row r="6" spans="1:6" ht="39.75" customHeight="1">
      <c r="A6" s="17" t="s">
        <v>13</v>
      </c>
      <c r="B6" s="18" t="s">
        <v>14</v>
      </c>
      <c r="C6" s="17" t="s">
        <v>12</v>
      </c>
      <c r="D6" s="17">
        <v>1</v>
      </c>
      <c r="E6" s="23"/>
      <c r="F6" s="19">
        <f>ROUND(D6*E6,0)</f>
        <v>0</v>
      </c>
    </row>
    <row r="7" spans="1:6" ht="39.75" customHeight="1">
      <c r="A7" s="17" t="s">
        <v>15</v>
      </c>
      <c r="B7" s="18" t="s">
        <v>16</v>
      </c>
      <c r="C7" s="17" t="s">
        <v>12</v>
      </c>
      <c r="D7" s="17">
        <v>1</v>
      </c>
      <c r="E7" s="23"/>
      <c r="F7" s="19">
        <f>ROUND(D7*E7,0)</f>
        <v>0</v>
      </c>
    </row>
    <row r="8" spans="1:6" ht="39.75" customHeight="1">
      <c r="A8" s="24" t="s">
        <v>48</v>
      </c>
      <c r="B8" s="18" t="s">
        <v>49</v>
      </c>
      <c r="C8" s="17" t="s">
        <v>12</v>
      </c>
      <c r="D8" s="17">
        <v>1</v>
      </c>
      <c r="E8" s="23"/>
      <c r="F8" s="19">
        <f>ROUND(D8*E8,0)</f>
        <v>0</v>
      </c>
    </row>
    <row r="9" spans="1:6" ht="39.75" customHeight="1">
      <c r="A9" s="17" t="s">
        <v>17</v>
      </c>
      <c r="B9" s="18" t="s">
        <v>18</v>
      </c>
      <c r="C9" s="17" t="s">
        <v>12</v>
      </c>
      <c r="D9" s="17">
        <v>1</v>
      </c>
      <c r="E9" s="23"/>
      <c r="F9" s="19">
        <f>ROUND(D9*E9,0)</f>
        <v>0</v>
      </c>
    </row>
    <row r="10" spans="1:14" ht="39.75" customHeight="1">
      <c r="A10" s="47" t="s">
        <v>19</v>
      </c>
      <c r="B10" s="47"/>
      <c r="C10" s="47"/>
      <c r="D10" s="48">
        <f>ROUND(SUM(F5:F9),0)</f>
        <v>0</v>
      </c>
      <c r="E10" s="48"/>
      <c r="F10" s="20" t="s">
        <v>20</v>
      </c>
      <c r="G10" s="21"/>
      <c r="H10" s="21"/>
      <c r="I10" s="21"/>
      <c r="J10" s="21"/>
      <c r="K10" s="21"/>
      <c r="L10" s="21"/>
      <c r="M10" s="21"/>
      <c r="N10" s="21"/>
    </row>
    <row r="11" ht="32.25" customHeight="1"/>
    <row r="12" ht="25.5" customHeight="1">
      <c r="A12" s="22"/>
    </row>
  </sheetData>
  <sheetProtection password="E3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10.25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34.5" customHeight="1">
      <c r="A1" s="49" t="s">
        <v>0</v>
      </c>
      <c r="B1" s="49"/>
      <c r="C1" s="49"/>
      <c r="D1" s="49"/>
      <c r="E1" s="49"/>
      <c r="F1" s="49"/>
    </row>
    <row r="2" spans="1:6" ht="33" customHeight="1">
      <c r="A2" s="7" t="s">
        <v>1</v>
      </c>
      <c r="B2" s="56" t="str">
        <f>'第100章（京榆旧线）'!B2:D2</f>
        <v>京榆旧线(K5+000-K11+000)预防性养护交通工程</v>
      </c>
      <c r="C2" s="56"/>
      <c r="D2" s="56"/>
      <c r="E2" s="51" t="s">
        <v>21</v>
      </c>
      <c r="F2" s="51"/>
    </row>
    <row r="3" spans="1:6" ht="30" customHeight="1">
      <c r="A3" s="52" t="s">
        <v>22</v>
      </c>
      <c r="B3" s="52"/>
      <c r="C3" s="52"/>
      <c r="D3" s="52"/>
      <c r="E3" s="52"/>
      <c r="F3" s="52"/>
    </row>
    <row r="4" spans="1:6" ht="30" customHeight="1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1" t="s">
        <v>9</v>
      </c>
    </row>
    <row r="5" spans="1:6" ht="30" customHeight="1">
      <c r="A5" s="30" t="s">
        <v>112</v>
      </c>
      <c r="B5" s="31" t="s">
        <v>113</v>
      </c>
      <c r="C5" s="30" t="s">
        <v>25</v>
      </c>
      <c r="D5" s="40">
        <v>1800</v>
      </c>
      <c r="E5" s="12"/>
      <c r="F5" s="13">
        <f aca="true" t="shared" si="0" ref="F5:F12">ROUND(D5*E5,0)</f>
        <v>0</v>
      </c>
    </row>
    <row r="6" spans="1:6" ht="30" customHeight="1">
      <c r="A6" s="30" t="s">
        <v>26</v>
      </c>
      <c r="B6" s="31" t="s">
        <v>27</v>
      </c>
      <c r="C6" s="30" t="s">
        <v>50</v>
      </c>
      <c r="D6" s="40"/>
      <c r="E6" s="12"/>
      <c r="F6" s="13"/>
    </row>
    <row r="7" spans="1:6" ht="30" customHeight="1">
      <c r="A7" s="30" t="s">
        <v>51</v>
      </c>
      <c r="B7" s="31" t="s">
        <v>114</v>
      </c>
      <c r="C7" s="30" t="s">
        <v>34</v>
      </c>
      <c r="D7" s="41">
        <v>2</v>
      </c>
      <c r="E7" s="12"/>
      <c r="F7" s="13">
        <f t="shared" si="0"/>
        <v>0</v>
      </c>
    </row>
    <row r="8" spans="1:6" ht="30" customHeight="1">
      <c r="A8" s="30" t="s">
        <v>29</v>
      </c>
      <c r="B8" s="31" t="s">
        <v>30</v>
      </c>
      <c r="C8" s="30"/>
      <c r="D8" s="41"/>
      <c r="E8" s="12"/>
      <c r="F8" s="13"/>
    </row>
    <row r="9" spans="1:6" ht="30" customHeight="1">
      <c r="A9" s="30" t="s">
        <v>51</v>
      </c>
      <c r="B9" s="31" t="s">
        <v>115</v>
      </c>
      <c r="C9" s="30" t="s">
        <v>34</v>
      </c>
      <c r="D9" s="41">
        <v>5</v>
      </c>
      <c r="E9" s="12"/>
      <c r="F9" s="13">
        <f t="shared" si="0"/>
        <v>0</v>
      </c>
    </row>
    <row r="10" spans="1:6" ht="30" customHeight="1">
      <c r="A10" s="30" t="s">
        <v>32</v>
      </c>
      <c r="B10" s="31" t="s">
        <v>73</v>
      </c>
      <c r="C10" s="30" t="s">
        <v>50</v>
      </c>
      <c r="D10" s="40"/>
      <c r="E10" s="12"/>
      <c r="F10" s="13"/>
    </row>
    <row r="11" spans="1:6" ht="30" customHeight="1">
      <c r="A11" s="30" t="s">
        <v>51</v>
      </c>
      <c r="B11" s="31" t="s">
        <v>74</v>
      </c>
      <c r="C11" s="30" t="s">
        <v>33</v>
      </c>
      <c r="D11" s="40">
        <v>11452.8</v>
      </c>
      <c r="E11" s="12"/>
      <c r="F11" s="13">
        <f t="shared" si="0"/>
        <v>0</v>
      </c>
    </row>
    <row r="12" spans="1:6" ht="30" customHeight="1">
      <c r="A12" s="30" t="s">
        <v>35</v>
      </c>
      <c r="B12" s="31" t="s">
        <v>116</v>
      </c>
      <c r="C12" s="30" t="s">
        <v>33</v>
      </c>
      <c r="D12" s="40">
        <v>270</v>
      </c>
      <c r="E12" s="12"/>
      <c r="F12" s="13">
        <f t="shared" si="0"/>
        <v>0</v>
      </c>
    </row>
    <row r="13" spans="1:6" ht="30" customHeight="1">
      <c r="A13" s="53" t="s">
        <v>36</v>
      </c>
      <c r="B13" s="53"/>
      <c r="C13" s="53"/>
      <c r="D13" s="54">
        <f>ROUND(SUM(F5:F12),0)</f>
        <v>0</v>
      </c>
      <c r="E13" s="54"/>
      <c r="F13" s="14" t="s">
        <v>20</v>
      </c>
    </row>
  </sheetData>
  <sheetProtection password="E3F9" sheet="1"/>
  <protectedRanges>
    <protectedRange sqref="E5 E7 E9 E11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68" right="0.53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2" width="6.625" style="2" customWidth="1"/>
    <col min="3" max="3" width="41.125" style="2" customWidth="1"/>
    <col min="4" max="7" width="14.625" style="2" customWidth="1"/>
    <col min="8" max="8" width="12.375" style="2" customWidth="1"/>
    <col min="9" max="9" width="9.00390625" style="2" customWidth="1"/>
    <col min="10" max="10" width="10.375" style="2" bestFit="1" customWidth="1"/>
    <col min="11" max="16384" width="9.00390625" style="2" customWidth="1"/>
  </cols>
  <sheetData>
    <row r="1" spans="1:8" ht="29.25" customHeight="1">
      <c r="A1" s="43" t="s">
        <v>37</v>
      </c>
      <c r="B1" s="43"/>
      <c r="C1" s="43"/>
      <c r="D1" s="43"/>
      <c r="E1" s="43"/>
      <c r="F1" s="43"/>
      <c r="G1" s="43"/>
      <c r="H1" s="43"/>
    </row>
    <row r="2" spans="1:8" ht="24.75" customHeight="1">
      <c r="A2" s="57" t="s">
        <v>127</v>
      </c>
      <c r="B2" s="58"/>
      <c r="C2" s="58"/>
      <c r="D2" s="58"/>
      <c r="E2" s="58"/>
      <c r="F2" s="58"/>
      <c r="G2" s="58"/>
      <c r="H2" s="58"/>
    </row>
    <row r="3" spans="1:8" ht="24.75" customHeight="1">
      <c r="A3" s="61" t="s">
        <v>38</v>
      </c>
      <c r="B3" s="61" t="s">
        <v>39</v>
      </c>
      <c r="C3" s="61" t="s">
        <v>40</v>
      </c>
      <c r="D3" s="63" t="s">
        <v>41</v>
      </c>
      <c r="E3" s="64"/>
      <c r="F3" s="64"/>
      <c r="G3" s="64"/>
      <c r="H3" s="65"/>
    </row>
    <row r="4" spans="1:8" ht="60" customHeight="1">
      <c r="A4" s="62"/>
      <c r="B4" s="62"/>
      <c r="C4" s="62"/>
      <c r="D4" s="42" t="s">
        <v>124</v>
      </c>
      <c r="E4" s="42" t="s">
        <v>125</v>
      </c>
      <c r="F4" s="42" t="s">
        <v>122</v>
      </c>
      <c r="G4" s="42" t="s">
        <v>126</v>
      </c>
      <c r="H4" s="36" t="s">
        <v>47</v>
      </c>
    </row>
    <row r="5" spans="1:8" s="1" customFormat="1" ht="34.5" customHeight="1">
      <c r="A5" s="37">
        <v>1</v>
      </c>
      <c r="B5" s="37">
        <v>100</v>
      </c>
      <c r="C5" s="37" t="s">
        <v>42</v>
      </c>
      <c r="D5" s="39">
        <f>'第100章（九周路）'!D10</f>
        <v>0</v>
      </c>
      <c r="E5" s="39">
        <f>'第100章（漷马路）'!D10</f>
        <v>0</v>
      </c>
      <c r="F5" s="39">
        <f>'第100章（右堤路）'!D10</f>
        <v>0</v>
      </c>
      <c r="G5" s="39">
        <f>'第100章（京榆旧线）'!D10</f>
        <v>0</v>
      </c>
      <c r="H5" s="38">
        <f>SUM(D5:G5)</f>
        <v>0</v>
      </c>
    </row>
    <row r="6" spans="1:8" s="1" customFormat="1" ht="34.5" customHeight="1">
      <c r="A6" s="37">
        <v>2</v>
      </c>
      <c r="B6" s="37">
        <v>600</v>
      </c>
      <c r="C6" s="37" t="s">
        <v>43</v>
      </c>
      <c r="D6" s="39">
        <f>'第600章（九周路）'!D26</f>
        <v>0</v>
      </c>
      <c r="E6" s="39">
        <f>'第600章（漷马路）'!D15</f>
        <v>0</v>
      </c>
      <c r="F6" s="39">
        <f>'第600章（右堤路）'!D36</f>
        <v>0</v>
      </c>
      <c r="G6" s="39">
        <f>'第600章（京榆旧线）'!D13</f>
        <v>0</v>
      </c>
      <c r="H6" s="38">
        <f>SUM(D6:G6)</f>
        <v>0</v>
      </c>
    </row>
    <row r="7" spans="1:8" s="1" customFormat="1" ht="34.5" customHeight="1">
      <c r="A7" s="37">
        <v>3</v>
      </c>
      <c r="B7" s="59" t="s">
        <v>44</v>
      </c>
      <c r="C7" s="59"/>
      <c r="D7" s="39">
        <f>SUM(D5:D6)</f>
        <v>0</v>
      </c>
      <c r="E7" s="39">
        <f>SUM(E5:E6)</f>
        <v>0</v>
      </c>
      <c r="F7" s="39">
        <f>SUM(F5:F6)</f>
        <v>0</v>
      </c>
      <c r="G7" s="39">
        <f>SUM(G5:G6)</f>
        <v>0</v>
      </c>
      <c r="H7" s="38">
        <f>SUM(D7:G7)</f>
        <v>0</v>
      </c>
    </row>
    <row r="8" spans="1:8" s="1" customFormat="1" ht="34.5" customHeight="1">
      <c r="A8" s="37">
        <v>4</v>
      </c>
      <c r="B8" s="59" t="s">
        <v>45</v>
      </c>
      <c r="C8" s="59"/>
      <c r="D8" s="39"/>
      <c r="E8" s="39"/>
      <c r="F8" s="39"/>
      <c r="G8" s="39"/>
      <c r="H8" s="38"/>
    </row>
    <row r="9" spans="1:8" s="1" customFormat="1" ht="34.5" customHeight="1">
      <c r="A9" s="37">
        <v>5</v>
      </c>
      <c r="B9" s="59" t="s">
        <v>46</v>
      </c>
      <c r="C9" s="59"/>
      <c r="D9" s="39">
        <f>ROUND(705051*1.5%,0)</f>
        <v>10576</v>
      </c>
      <c r="E9" s="39">
        <f>ROUND(250432*1.5%,0)</f>
        <v>3756</v>
      </c>
      <c r="F9" s="39">
        <v>3420</v>
      </c>
      <c r="G9" s="39">
        <v>14832</v>
      </c>
      <c r="H9" s="38">
        <f>SUM(D9:G9)</f>
        <v>32584</v>
      </c>
    </row>
    <row r="10" spans="1:8" s="1" customFormat="1" ht="34.5" customHeight="1">
      <c r="A10" s="37">
        <v>6</v>
      </c>
      <c r="B10" s="60" t="s">
        <v>117</v>
      </c>
      <c r="C10" s="59"/>
      <c r="D10" s="39">
        <f>ROUND(D7-D8-D9,0)</f>
        <v>-10576</v>
      </c>
      <c r="E10" s="39">
        <f>ROUND(E7-E8-E9,0)</f>
        <v>-3756</v>
      </c>
      <c r="F10" s="39">
        <f>ROUND(F7-F8-F9,0)</f>
        <v>-3420</v>
      </c>
      <c r="G10" s="39">
        <f>ROUND(G7-G8-G9,0)</f>
        <v>-14832</v>
      </c>
      <c r="H10" s="38">
        <f>SUM(D10:G10)</f>
        <v>-32584</v>
      </c>
    </row>
    <row r="11" spans="1:8" s="1" customFormat="1" ht="34.5" customHeight="1">
      <c r="A11" s="37">
        <v>7</v>
      </c>
      <c r="B11" s="60" t="s">
        <v>118</v>
      </c>
      <c r="C11" s="59"/>
      <c r="D11" s="39">
        <f>ROUND(D10*5%,0)</f>
        <v>-529</v>
      </c>
      <c r="E11" s="39">
        <f>ROUND(E10*5%,0)</f>
        <v>-188</v>
      </c>
      <c r="F11" s="39">
        <f>ROUND(F10*5%,0)</f>
        <v>-171</v>
      </c>
      <c r="G11" s="39">
        <f>ROUND(G10*5%,0)</f>
        <v>-742</v>
      </c>
      <c r="H11" s="38">
        <f>SUM(D11:G11)</f>
        <v>-1630</v>
      </c>
    </row>
    <row r="12" spans="1:8" s="1" customFormat="1" ht="34.5" customHeight="1">
      <c r="A12" s="37">
        <v>8</v>
      </c>
      <c r="B12" s="60" t="s">
        <v>119</v>
      </c>
      <c r="C12" s="59"/>
      <c r="D12" s="39">
        <f>D7+D11</f>
        <v>-529</v>
      </c>
      <c r="E12" s="39">
        <f>E7+E11</f>
        <v>-188</v>
      </c>
      <c r="F12" s="39">
        <f>F7+F11</f>
        <v>-171</v>
      </c>
      <c r="G12" s="39">
        <f>G7+G11</f>
        <v>-742</v>
      </c>
      <c r="H12" s="38">
        <f>SUM(D12:G12)</f>
        <v>-1630</v>
      </c>
    </row>
    <row r="13" spans="1:8" ht="30" customHeight="1">
      <c r="A13" s="58"/>
      <c r="B13" s="66"/>
      <c r="C13" s="66"/>
      <c r="D13" s="66"/>
      <c r="E13" s="66"/>
      <c r="F13" s="66"/>
      <c r="G13" s="66"/>
      <c r="H13" s="66"/>
    </row>
  </sheetData>
  <sheetProtection password="E3F9" sheet="1"/>
  <mergeCells count="13">
    <mergeCell ref="B11:C11"/>
    <mergeCell ref="B12:C12"/>
    <mergeCell ref="A13:H13"/>
    <mergeCell ref="A1:H1"/>
    <mergeCell ref="A2:H2"/>
    <mergeCell ref="B7:C7"/>
    <mergeCell ref="B8:C8"/>
    <mergeCell ref="B9:C9"/>
    <mergeCell ref="B10:C10"/>
    <mergeCell ref="A3:A4"/>
    <mergeCell ref="B3:B4"/>
    <mergeCell ref="C3:C4"/>
    <mergeCell ref="D3:H3"/>
  </mergeCells>
  <printOptions horizontalCentered="1"/>
  <pageMargins left="0.48" right="0.44" top="0.45" bottom="1.13" header="0.3" footer="0.8"/>
  <pageSetup horizontalDpi="600" verticalDpi="600" orientation="landscape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陈章金</cp:lastModifiedBy>
  <cp:lastPrinted>2016-06-27T07:58:34Z</cp:lastPrinted>
  <dcterms:created xsi:type="dcterms:W3CDTF">2008-04-07T07:00:19Z</dcterms:created>
  <dcterms:modified xsi:type="dcterms:W3CDTF">2016-07-08T06:33:49Z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