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tabRatio="940" activeTab="3"/>
  </bookViews>
  <sheets>
    <sheet name="第100章" sheetId="1" r:id="rId1"/>
    <sheet name="第600章" sheetId="2" r:id="rId2"/>
    <sheet name="业主提供的设备清单" sheetId="3" r:id="rId3"/>
    <sheet name="汇总表" sheetId="4" r:id="rId4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<sst xmlns="http://schemas.openxmlformats.org/spreadsheetml/2006/main" count="111" uniqueCount="80">
  <si>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</si>
  <si>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</si>
  <si>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</si>
  <si>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</si>
  <si>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</si>
  <si>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</si>
  <si>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</si>
  <si>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</si>
  <si>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</si>
  <si>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</si>
  <si>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</si>
  <si>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</si>
  <si>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</si>
  <si>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</si>
  <si>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</si>
  <si>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</si>
  <si>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</si>
  <si>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</si>
  <si>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</si>
  <si>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</si>
  <si>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</si>
  <si>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</si>
  <si>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102-1</t>
  </si>
  <si>
    <t>竣工文件</t>
  </si>
  <si>
    <t>总额</t>
  </si>
  <si>
    <t>102-2</t>
  </si>
  <si>
    <t>施工环保费</t>
  </si>
  <si>
    <t>104-1</t>
  </si>
  <si>
    <t>金额（元）</t>
  </si>
  <si>
    <t>清单  第100章 合计   人民币</t>
  </si>
  <si>
    <t>102-3</t>
  </si>
  <si>
    <t>第100章至第700章清单合计</t>
  </si>
  <si>
    <t>安全生产费</t>
  </si>
  <si>
    <t>承包人驻地建设</t>
  </si>
  <si>
    <t>第600章  安全设施及预埋管线</t>
  </si>
  <si>
    <t>清单  第600章 合计   人民币</t>
  </si>
  <si>
    <t>609-1</t>
  </si>
  <si>
    <t>已包含在清单合计中材料、工程设备、专业工程暂估价合计</t>
  </si>
  <si>
    <t>清单合计减去材料、工程设备、专业工程暂估价、安全生产费（非竞争性部分）合计(8-9-10=11)（评标价）</t>
  </si>
  <si>
    <t>投标价（8+12=13）</t>
  </si>
  <si>
    <t>子目号</t>
  </si>
  <si>
    <t>子目名称</t>
  </si>
  <si>
    <t xml:space="preserve"> -a</t>
  </si>
  <si>
    <t xml:space="preserve"> -b</t>
  </si>
  <si>
    <t xml:space="preserve"> -c</t>
  </si>
  <si>
    <t>609-2</t>
  </si>
  <si>
    <t>609-3</t>
  </si>
  <si>
    <t>业主提供的设备清单</t>
  </si>
  <si>
    <t>序号</t>
  </si>
  <si>
    <t>名称</t>
  </si>
  <si>
    <t>品牌</t>
  </si>
  <si>
    <t>规格</t>
  </si>
  <si>
    <t>备注</t>
  </si>
  <si>
    <t>套</t>
  </si>
  <si>
    <t>套</t>
  </si>
  <si>
    <t>投标书签署人签字：</t>
  </si>
  <si>
    <t>套</t>
  </si>
  <si>
    <t>已包含在清单合计中的安全生产费
(非竞争性部分，即投标控制价上限的1.5％）</t>
  </si>
  <si>
    <t>2014年房山区公路路网交通信息采集与发布设施建设工程</t>
  </si>
  <si>
    <t>京深路K28＋950</t>
  </si>
  <si>
    <t xml:space="preserve"> -c</t>
  </si>
  <si>
    <t xml:space="preserve"> -d</t>
  </si>
  <si>
    <t>京深路K36＋000</t>
  </si>
  <si>
    <t>阎周路K10＋850</t>
  </si>
  <si>
    <t>房琉路K4＋100</t>
  </si>
  <si>
    <t>琉陶路K6＋600</t>
  </si>
  <si>
    <t>京深路K32＋270</t>
  </si>
  <si>
    <t>京深路K55＋500</t>
  </si>
  <si>
    <t>岳琉路K12＋750</t>
  </si>
  <si>
    <t>黄良路K11＋100</t>
  </si>
  <si>
    <t>动态轴载抓拍系统</t>
  </si>
  <si>
    <t>京深路K46＋700</t>
  </si>
  <si>
    <t>处</t>
  </si>
  <si>
    <t>交通流量调查设备</t>
  </si>
  <si>
    <t>轴载设备（两车道）</t>
  </si>
  <si>
    <t>轴载设备（四车道）</t>
  </si>
  <si>
    <t>动态轴载抓拍系统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</si>
  <si>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</si>
  <si>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交通流量调查设备</t>
  </si>
  <si>
    <t>轴载设备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</si>
</sst>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</numFmts>
  <fonts count="4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 shrinkToFit="1"/>
    </xf>
    <xf numFmtId="185" fontId="44" fillId="0" borderId="10" xfId="0" applyNumberFormat="1" applyFont="1" applyBorder="1" applyAlignment="1" applyProtection="1">
      <alignment horizontal="center" vertical="center" shrinkToFit="1"/>
      <protection hidden="1"/>
    </xf>
    <xf numFmtId="185" fontId="44" fillId="0" borderId="10" xfId="0" applyNumberFormat="1" applyFont="1" applyBorder="1" applyAlignment="1" applyProtection="1">
      <alignment horizontal="center" vertical="center" shrinkToFi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84" fontId="44" fillId="0" borderId="10" xfId="0" applyNumberFormat="1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184" fontId="44" fillId="0" borderId="10" xfId="0" applyNumberFormat="1" applyFont="1" applyFill="1" applyBorder="1" applyAlignment="1" applyProtection="1">
      <alignment horizontal="center" vertical="center" shrinkToFit="1"/>
      <protection/>
    </xf>
    <xf numFmtId="185" fontId="4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Alignment="1">
      <alignment vertical="center" shrinkToFit="1"/>
    </xf>
    <xf numFmtId="0" fontId="44" fillId="0" borderId="10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185" fontId="4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4" fillId="0" borderId="14" xfId="0" applyFont="1" applyFill="1" applyBorder="1" applyAlignment="1" applyProtection="1">
      <alignment horizontal="right" vertical="center" shrinkToFit="1"/>
      <protection hidden="1"/>
    </xf>
    <xf numFmtId="0" fontId="44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1" width="9.50390625" style="11" customWidth="1"/>
    <col min="2" max="2" width="28.50390625" style="11" customWidth="1"/>
    <col min="3" max="3" width="10.75390625" style="11" customWidth="1"/>
    <col min="4" max="4" width="9.375" style="11" customWidth="1"/>
    <col min="5" max="5" width="10.625" style="11" customWidth="1"/>
    <col min="6" max="6" width="13.625" style="11" customWidth="1"/>
    <col min="7" max="16384" width="9.00390625" style="11" customWidth="1"/>
  </cols>
  <sheetData>
    <row r="1" spans="1:6" ht="42" customHeight="1">
      <c r="A1" s="41" t="s">
        <v>0</v>
      </c>
      <c r="B1" s="41"/>
      <c r="C1" s="41"/>
      <c r="D1" s="41"/>
      <c r="E1" s="41"/>
      <c r="F1" s="41"/>
    </row>
    <row r="2" spans="1:6" ht="42" customHeight="1">
      <c r="A2" s="11" t="s">
        <v>20</v>
      </c>
      <c r="B2" s="45" t="s">
        <v>58</v>
      </c>
      <c r="C2" s="45"/>
      <c r="D2" s="45"/>
      <c r="E2" s="46" t="s">
        <v>5</v>
      </c>
      <c r="F2" s="46"/>
    </row>
    <row r="3" spans="1:6" ht="35.25" customHeight="1">
      <c r="A3" s="42" t="s">
        <v>6</v>
      </c>
      <c r="B3" s="43"/>
      <c r="C3" s="43"/>
      <c r="D3" s="43"/>
      <c r="E3" s="43"/>
      <c r="F3" s="44"/>
    </row>
    <row r="4" spans="1:6" ht="35.25" customHeight="1">
      <c r="A4" s="12" t="s">
        <v>40</v>
      </c>
      <c r="B4" s="12" t="s">
        <v>41</v>
      </c>
      <c r="C4" s="12" t="s">
        <v>1</v>
      </c>
      <c r="D4" s="12" t="s">
        <v>2</v>
      </c>
      <c r="E4" s="12" t="s">
        <v>3</v>
      </c>
      <c r="F4" s="12" t="s">
        <v>4</v>
      </c>
    </row>
    <row r="5" spans="1:6" ht="35.25" customHeight="1">
      <c r="A5" s="13" t="s">
        <v>22</v>
      </c>
      <c r="B5" s="13" t="s">
        <v>23</v>
      </c>
      <c r="C5" s="13" t="s">
        <v>24</v>
      </c>
      <c r="D5" s="13">
        <v>1</v>
      </c>
      <c r="E5" s="14"/>
      <c r="F5" s="15">
        <f>ROUND(D5*E5,0)</f>
        <v>0</v>
      </c>
    </row>
    <row r="6" spans="1:6" ht="35.25" customHeight="1">
      <c r="A6" s="13" t="s">
        <v>25</v>
      </c>
      <c r="B6" s="13" t="s">
        <v>26</v>
      </c>
      <c r="C6" s="13" t="s">
        <v>24</v>
      </c>
      <c r="D6" s="13">
        <v>1</v>
      </c>
      <c r="E6" s="16"/>
      <c r="F6" s="15">
        <f>ROUND(D6*E6,0)</f>
        <v>0</v>
      </c>
    </row>
    <row r="7" spans="1:6" ht="35.25" customHeight="1">
      <c r="A7" s="13" t="s">
        <v>30</v>
      </c>
      <c r="B7" s="17" t="s">
        <v>32</v>
      </c>
      <c r="C7" s="13" t="s">
        <v>24</v>
      </c>
      <c r="D7" s="13">
        <v>1</v>
      </c>
      <c r="E7" s="16"/>
      <c r="F7" s="15">
        <f>ROUND(D7*E7,0)</f>
        <v>0</v>
      </c>
    </row>
    <row r="8" spans="1:6" ht="35.25" customHeight="1">
      <c r="A8" s="13" t="s">
        <v>27</v>
      </c>
      <c r="B8" s="13" t="s">
        <v>33</v>
      </c>
      <c r="C8" s="13" t="s">
        <v>24</v>
      </c>
      <c r="D8" s="13">
        <v>1</v>
      </c>
      <c r="E8" s="16"/>
      <c r="F8" s="15">
        <f>ROUND(D8*E8,0)</f>
        <v>0</v>
      </c>
    </row>
    <row r="9" spans="1:14" ht="35.25" customHeight="1">
      <c r="A9" s="38" t="s">
        <v>29</v>
      </c>
      <c r="B9" s="39"/>
      <c r="C9" s="39"/>
      <c r="D9" s="40">
        <f>ROUND(SUM(F5:F8),0)</f>
        <v>0</v>
      </c>
      <c r="E9" s="40"/>
      <c r="F9" s="18" t="s">
        <v>21</v>
      </c>
      <c r="G9" s="19"/>
      <c r="H9" s="19"/>
      <c r="I9" s="19"/>
      <c r="J9" s="19"/>
      <c r="K9" s="19"/>
      <c r="L9" s="19"/>
      <c r="M9" s="19"/>
      <c r="N9" s="19"/>
    </row>
  </sheetData>
  <sheetProtection password="C4F4" sheet="1"/>
  <protectedRanges>
    <protectedRange sqref="E5:E8" name="区域1"/>
  </protectedRanges>
  <mergeCells count="6">
    <mergeCell ref="A9:C9"/>
    <mergeCell ref="D9:E9"/>
    <mergeCell ref="A1:F1"/>
    <mergeCell ref="A3:F3"/>
    <mergeCell ref="B2:D2"/>
    <mergeCell ref="E2:F2"/>
  </mergeCells>
  <printOptions horizontalCentered="1"/>
  <pageMargins left="0.5511811023622047" right="0.5511811023622047" top="0.7874015748031497" bottom="0.984251968503937" header="0.5118110236220472" footer="4.58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H15" sqref="H15"/>
    </sheetView>
  </sheetViews>
  <sheetFormatPr defaultColWidth="9.00390625" defaultRowHeight="14.25"/>
  <cols>
    <col min="1" max="1" width="11.00390625" style="29" customWidth="1"/>
    <col min="2" max="2" width="28.25390625" style="29" customWidth="1"/>
    <col min="3" max="3" width="9.50390625" style="29" customWidth="1"/>
    <col min="4" max="4" width="10.00390625" style="36" customWidth="1"/>
    <col min="5" max="5" width="10.625" style="36" customWidth="1"/>
    <col min="6" max="6" width="12.50390625" style="36" customWidth="1"/>
    <col min="7" max="10" width="9.00390625" style="31" customWidth="1"/>
    <col min="11" max="11" width="11.375" style="31" customWidth="1"/>
    <col min="12" max="12" width="11.00390625" style="31" customWidth="1"/>
    <col min="13" max="14" width="9.00390625" style="31" customWidth="1"/>
    <col min="15" max="16384" width="9.00390625" style="29" customWidth="1"/>
  </cols>
  <sheetData>
    <row r="1" spans="1:14" ht="39" customHeight="1">
      <c r="A1" s="47" t="s">
        <v>0</v>
      </c>
      <c r="B1" s="47"/>
      <c r="C1" s="47"/>
      <c r="D1" s="47"/>
      <c r="E1" s="47"/>
      <c r="F1" s="47"/>
      <c r="G1" s="29"/>
      <c r="H1" s="29"/>
      <c r="I1" s="29"/>
      <c r="J1" s="29"/>
      <c r="K1" s="29"/>
      <c r="L1" s="29"/>
      <c r="M1" s="29"/>
      <c r="N1" s="29"/>
    </row>
    <row r="2" spans="1:6" ht="39" customHeight="1">
      <c r="A2" s="30" t="s">
        <v>20</v>
      </c>
      <c r="B2" s="49" t="str">
        <f>'第100章'!B2</f>
        <v>2014年房山区公路路网交通信息采集与发布设施建设工程</v>
      </c>
      <c r="C2" s="49"/>
      <c r="D2" s="49"/>
      <c r="E2" s="48" t="s">
        <v>7</v>
      </c>
      <c r="F2" s="48"/>
    </row>
    <row r="3" spans="1:6" ht="34.5" customHeight="1">
      <c r="A3" s="50" t="s">
        <v>34</v>
      </c>
      <c r="B3" s="51"/>
      <c r="C3" s="51"/>
      <c r="D3" s="51"/>
      <c r="E3" s="51"/>
      <c r="F3" s="52"/>
    </row>
    <row r="4" spans="1:6" ht="34.5" customHeight="1">
      <c r="A4" s="32" t="s">
        <v>40</v>
      </c>
      <c r="B4" s="32" t="s">
        <v>41</v>
      </c>
      <c r="C4" s="32" t="s">
        <v>1</v>
      </c>
      <c r="D4" s="33" t="s">
        <v>2</v>
      </c>
      <c r="E4" s="33" t="s">
        <v>3</v>
      </c>
      <c r="F4" s="33" t="s">
        <v>4</v>
      </c>
    </row>
    <row r="5" spans="1:6" ht="31.5" customHeight="1">
      <c r="A5" s="21" t="s">
        <v>36</v>
      </c>
      <c r="B5" s="37" t="s">
        <v>78</v>
      </c>
      <c r="C5" s="21"/>
      <c r="D5" s="22"/>
      <c r="E5" s="34"/>
      <c r="F5" s="35"/>
    </row>
    <row r="6" spans="1:6" ht="31.5" customHeight="1">
      <c r="A6" s="21" t="s">
        <v>42</v>
      </c>
      <c r="B6" s="20" t="s">
        <v>59</v>
      </c>
      <c r="C6" s="21" t="s">
        <v>72</v>
      </c>
      <c r="D6" s="23">
        <v>1</v>
      </c>
      <c r="E6" s="34"/>
      <c r="F6" s="35">
        <f>ROUND(D6*E6,0)</f>
        <v>0</v>
      </c>
    </row>
    <row r="7" spans="1:6" ht="31.5" customHeight="1">
      <c r="A7" s="21" t="s">
        <v>43</v>
      </c>
      <c r="B7" s="20" t="s">
        <v>71</v>
      </c>
      <c r="C7" s="21" t="s">
        <v>72</v>
      </c>
      <c r="D7" s="23">
        <v>1</v>
      </c>
      <c r="E7" s="34"/>
      <c r="F7" s="35">
        <f aca="true" t="shared" si="0" ref="F7:F17">ROUND(D7*E7,0)</f>
        <v>0</v>
      </c>
    </row>
    <row r="8" spans="1:6" ht="31.5" customHeight="1">
      <c r="A8" s="21" t="s">
        <v>45</v>
      </c>
      <c r="B8" s="37" t="s">
        <v>79</v>
      </c>
      <c r="C8" s="21"/>
      <c r="D8" s="23"/>
      <c r="E8" s="34"/>
      <c r="F8" s="35"/>
    </row>
    <row r="9" spans="1:6" ht="31.5" customHeight="1">
      <c r="A9" s="21" t="s">
        <v>42</v>
      </c>
      <c r="B9" s="20" t="s">
        <v>62</v>
      </c>
      <c r="C9" s="21" t="s">
        <v>72</v>
      </c>
      <c r="D9" s="23">
        <v>1</v>
      </c>
      <c r="E9" s="34"/>
      <c r="F9" s="35">
        <f t="shared" si="0"/>
        <v>0</v>
      </c>
    </row>
    <row r="10" spans="1:6" ht="31.5" customHeight="1">
      <c r="A10" s="21" t="s">
        <v>43</v>
      </c>
      <c r="B10" s="20" t="s">
        <v>63</v>
      </c>
      <c r="C10" s="21" t="s">
        <v>72</v>
      </c>
      <c r="D10" s="23">
        <v>1</v>
      </c>
      <c r="E10" s="34"/>
      <c r="F10" s="35">
        <f t="shared" si="0"/>
        <v>0</v>
      </c>
    </row>
    <row r="11" spans="1:6" ht="31.5" customHeight="1">
      <c r="A11" s="21" t="s">
        <v>60</v>
      </c>
      <c r="B11" s="20" t="s">
        <v>64</v>
      </c>
      <c r="C11" s="21" t="s">
        <v>72</v>
      </c>
      <c r="D11" s="23">
        <v>1</v>
      </c>
      <c r="E11" s="34"/>
      <c r="F11" s="35">
        <f t="shared" si="0"/>
        <v>0</v>
      </c>
    </row>
    <row r="12" spans="1:6" ht="31.5" customHeight="1">
      <c r="A12" s="21" t="s">
        <v>61</v>
      </c>
      <c r="B12" s="20" t="s">
        <v>65</v>
      </c>
      <c r="C12" s="21" t="s">
        <v>72</v>
      </c>
      <c r="D12" s="23">
        <v>1</v>
      </c>
      <c r="E12" s="34"/>
      <c r="F12" s="35">
        <f t="shared" si="0"/>
        <v>0</v>
      </c>
    </row>
    <row r="13" spans="1:6" ht="31.5" customHeight="1">
      <c r="A13" s="21" t="s">
        <v>46</v>
      </c>
      <c r="B13" s="20" t="s">
        <v>70</v>
      </c>
      <c r="C13" s="21"/>
      <c r="D13" s="23"/>
      <c r="E13" s="34"/>
      <c r="F13" s="35"/>
    </row>
    <row r="14" spans="1:6" ht="31.5" customHeight="1">
      <c r="A14" s="21" t="s">
        <v>42</v>
      </c>
      <c r="B14" s="20" t="s">
        <v>66</v>
      </c>
      <c r="C14" s="21" t="s">
        <v>72</v>
      </c>
      <c r="D14" s="23">
        <v>1</v>
      </c>
      <c r="E14" s="34"/>
      <c r="F14" s="35">
        <f t="shared" si="0"/>
        <v>0</v>
      </c>
    </row>
    <row r="15" spans="1:6" ht="31.5" customHeight="1">
      <c r="A15" s="21" t="s">
        <v>43</v>
      </c>
      <c r="B15" s="20" t="s">
        <v>67</v>
      </c>
      <c r="C15" s="21" t="s">
        <v>72</v>
      </c>
      <c r="D15" s="23">
        <v>1</v>
      </c>
      <c r="E15" s="34"/>
      <c r="F15" s="35">
        <f t="shared" si="0"/>
        <v>0</v>
      </c>
    </row>
    <row r="16" spans="1:6" ht="31.5" customHeight="1">
      <c r="A16" s="21" t="s">
        <v>44</v>
      </c>
      <c r="B16" s="20" t="s">
        <v>68</v>
      </c>
      <c r="C16" s="21" t="s">
        <v>72</v>
      </c>
      <c r="D16" s="23">
        <v>1</v>
      </c>
      <c r="E16" s="34"/>
      <c r="F16" s="35">
        <f t="shared" si="0"/>
        <v>0</v>
      </c>
    </row>
    <row r="17" spans="1:6" ht="31.5" customHeight="1">
      <c r="A17" s="21" t="s">
        <v>61</v>
      </c>
      <c r="B17" s="20" t="s">
        <v>69</v>
      </c>
      <c r="C17" s="21" t="s">
        <v>72</v>
      </c>
      <c r="D17" s="23">
        <v>1</v>
      </c>
      <c r="E17" s="34"/>
      <c r="F17" s="35">
        <f t="shared" si="0"/>
        <v>0</v>
      </c>
    </row>
    <row r="18" spans="1:6" ht="33.75" customHeight="1">
      <c r="A18" s="38" t="s">
        <v>35</v>
      </c>
      <c r="B18" s="39"/>
      <c r="C18" s="39"/>
      <c r="D18" s="40">
        <f>ROUND(SUM(F5:F17),0)</f>
        <v>0</v>
      </c>
      <c r="E18" s="40"/>
      <c r="F18" s="24" t="s">
        <v>21</v>
      </c>
    </row>
  </sheetData>
  <sheetProtection password="C4F4" sheet="1"/>
  <protectedRanges>
    <protectedRange sqref="E6:E7 E9:E12 E14:E17" name="区域1"/>
  </protectedRanges>
  <mergeCells count="6">
    <mergeCell ref="A18:C18"/>
    <mergeCell ref="D18:E18"/>
    <mergeCell ref="A1:F1"/>
    <mergeCell ref="E2:F2"/>
    <mergeCell ref="B2:D2"/>
    <mergeCell ref="A3:F3"/>
  </mergeCells>
  <printOptions horizontalCentered="1"/>
  <pageMargins left="0.5511811023622047" right="0.5511811023622047" top="0.7874015748031497" bottom="0.9055118110236221" header="0.5118110236220472" footer="1.4173228346456694"/>
  <pageSetup horizontalDpi="600" verticalDpi="600" orientation="portrait" paperSize="9" r:id="rId1"/>
  <headerFooter alignWithMargins="0">
    <oddFooter xml:space="preserve">&amp;L&amp;"宋体,加粗"投标书签署人签字：&amp;U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4" sqref="I4"/>
    </sheetView>
  </sheetViews>
  <sheetFormatPr defaultColWidth="9.00390625" defaultRowHeight="14.25"/>
  <cols>
    <col min="2" max="2" width="20.625" style="0" customWidth="1"/>
    <col min="4" max="4" width="10.125" style="0" customWidth="1"/>
    <col min="5" max="6" width="9.375" style="0" customWidth="1"/>
    <col min="7" max="7" width="10.625" style="0" customWidth="1"/>
  </cols>
  <sheetData>
    <row r="1" spans="1:7" ht="43.5" customHeight="1">
      <c r="A1" s="53" t="s">
        <v>47</v>
      </c>
      <c r="B1" s="53"/>
      <c r="C1" s="53"/>
      <c r="D1" s="53"/>
      <c r="E1" s="53"/>
      <c r="F1" s="53"/>
      <c r="G1" s="53"/>
    </row>
    <row r="2" spans="1:7" ht="31.5" customHeight="1">
      <c r="A2" s="54" t="str">
        <f>"工程名称："&amp;'第100章'!B2</f>
        <v>工程名称：2014年房山区公路路网交通信息采集与发布设施建设工程</v>
      </c>
      <c r="B2" s="54"/>
      <c r="C2" s="54"/>
      <c r="D2" s="54"/>
      <c r="E2" s="54"/>
      <c r="F2" s="54"/>
      <c r="G2" s="54"/>
    </row>
    <row r="3" spans="1:7" s="2" customFormat="1" ht="46.5" customHeight="1">
      <c r="A3" s="4" t="s">
        <v>48</v>
      </c>
      <c r="B3" s="4" t="s">
        <v>49</v>
      </c>
      <c r="C3" s="4" t="s">
        <v>50</v>
      </c>
      <c r="D3" s="4" t="s">
        <v>51</v>
      </c>
      <c r="E3" s="4" t="s">
        <v>1</v>
      </c>
      <c r="F3" s="4" t="s">
        <v>2</v>
      </c>
      <c r="G3" s="4" t="s">
        <v>52</v>
      </c>
    </row>
    <row r="4" spans="1:7" ht="50.25" customHeight="1">
      <c r="A4" s="1">
        <v>1</v>
      </c>
      <c r="B4" s="5" t="s">
        <v>73</v>
      </c>
      <c r="C4" s="3"/>
      <c r="D4" s="1"/>
      <c r="E4" s="6" t="s">
        <v>53</v>
      </c>
      <c r="F4" s="1">
        <v>2</v>
      </c>
      <c r="G4" s="7"/>
    </row>
    <row r="5" spans="1:7" ht="50.25" customHeight="1">
      <c r="A5" s="1">
        <v>2</v>
      </c>
      <c r="B5" s="3" t="s">
        <v>74</v>
      </c>
      <c r="C5" s="3"/>
      <c r="D5" s="3"/>
      <c r="E5" s="1" t="s">
        <v>56</v>
      </c>
      <c r="F5" s="1">
        <v>1</v>
      </c>
      <c r="G5" s="7"/>
    </row>
    <row r="6" spans="1:7" ht="50.25" customHeight="1">
      <c r="A6" s="1">
        <v>3</v>
      </c>
      <c r="B6" s="3" t="s">
        <v>75</v>
      </c>
      <c r="C6" s="3"/>
      <c r="D6" s="3"/>
      <c r="E6" s="6" t="s">
        <v>53</v>
      </c>
      <c r="F6" s="1">
        <v>3</v>
      </c>
      <c r="G6" s="7"/>
    </row>
    <row r="7" spans="1:7" ht="50.25" customHeight="1">
      <c r="A7" s="1">
        <v>4</v>
      </c>
      <c r="B7" s="3" t="s">
        <v>70</v>
      </c>
      <c r="C7" s="3"/>
      <c r="D7" s="3"/>
      <c r="E7" s="6" t="s">
        <v>53</v>
      </c>
      <c r="F7" s="1">
        <v>1</v>
      </c>
      <c r="G7" s="7"/>
    </row>
    <row r="8" spans="1:7" ht="50.25" customHeight="1">
      <c r="A8" s="1">
        <v>5</v>
      </c>
      <c r="B8" s="3" t="s">
        <v>76</v>
      </c>
      <c r="C8" s="3"/>
      <c r="D8" s="3"/>
      <c r="E8" s="1" t="s">
        <v>54</v>
      </c>
      <c r="F8" s="1">
        <v>3</v>
      </c>
      <c r="G8" s="7"/>
    </row>
    <row r="9" ht="61.5" customHeight="1"/>
    <row r="10" s="8" customFormat="1" ht="28.5" customHeight="1">
      <c r="A10" s="28" t="s">
        <v>55</v>
      </c>
    </row>
  </sheetData>
  <sheetProtection password="C4F4" sheet="1"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0">
      <selection activeCell="F12" sqref="F12"/>
    </sheetView>
  </sheetViews>
  <sheetFormatPr defaultColWidth="9.00390625" defaultRowHeight="14.25"/>
  <cols>
    <col min="1" max="2" width="7.00390625" style="0" customWidth="1"/>
    <col min="3" max="3" width="48.375" style="0" customWidth="1"/>
    <col min="4" max="4" width="19.25390625" style="2" customWidth="1"/>
  </cols>
  <sheetData>
    <row r="1" spans="1:4" ht="33" customHeight="1">
      <c r="A1" s="56" t="s">
        <v>8</v>
      </c>
      <c r="B1" s="56"/>
      <c r="C1" s="56"/>
      <c r="D1" s="56"/>
    </row>
    <row r="2" spans="1:4" s="8" customFormat="1" ht="39" customHeight="1">
      <c r="A2" s="62" t="str">
        <f>"工程名称："&amp;'第100章'!B2</f>
        <v>工程名称：2014年房山区公路路网交通信息采集与发布设施建设工程</v>
      </c>
      <c r="B2" s="62"/>
      <c r="C2" s="62"/>
      <c r="D2" s="25" t="s">
        <v>19</v>
      </c>
    </row>
    <row r="3" spans="1:4" s="8" customFormat="1" ht="33.75" customHeight="1">
      <c r="A3" s="9" t="s">
        <v>9</v>
      </c>
      <c r="B3" s="9" t="s">
        <v>10</v>
      </c>
      <c r="C3" s="9" t="s">
        <v>11</v>
      </c>
      <c r="D3" s="9" t="s">
        <v>28</v>
      </c>
    </row>
    <row r="4" spans="1:4" s="8" customFormat="1" ht="33.75" customHeight="1">
      <c r="A4" s="10">
        <v>1</v>
      </c>
      <c r="B4" s="10">
        <v>100</v>
      </c>
      <c r="C4" s="10" t="s">
        <v>12</v>
      </c>
      <c r="D4" s="26">
        <f>'第100章'!D9</f>
        <v>0</v>
      </c>
    </row>
    <row r="5" spans="1:4" s="8" customFormat="1" ht="33.75" customHeight="1">
      <c r="A5" s="10">
        <v>2</v>
      </c>
      <c r="B5" s="10">
        <v>200</v>
      </c>
      <c r="C5" s="10" t="s">
        <v>13</v>
      </c>
      <c r="D5" s="27"/>
    </row>
    <row r="6" spans="1:4" s="8" customFormat="1" ht="33.75" customHeight="1">
      <c r="A6" s="10">
        <v>3</v>
      </c>
      <c r="B6" s="10">
        <v>300</v>
      </c>
      <c r="C6" s="10" t="s">
        <v>14</v>
      </c>
      <c r="D6" s="27"/>
    </row>
    <row r="7" spans="1:4" s="8" customFormat="1" ht="33.75" customHeight="1">
      <c r="A7" s="10">
        <v>4</v>
      </c>
      <c r="B7" s="10">
        <v>400</v>
      </c>
      <c r="C7" s="10" t="s">
        <v>15</v>
      </c>
      <c r="D7" s="27"/>
    </row>
    <row r="8" spans="1:4" s="8" customFormat="1" ht="33.75" customHeight="1">
      <c r="A8" s="10">
        <v>5</v>
      </c>
      <c r="B8" s="10">
        <v>500</v>
      </c>
      <c r="C8" s="10" t="s">
        <v>16</v>
      </c>
      <c r="D8" s="27"/>
    </row>
    <row r="9" spans="1:4" s="8" customFormat="1" ht="33.75" customHeight="1">
      <c r="A9" s="10">
        <v>6</v>
      </c>
      <c r="B9" s="10">
        <v>600</v>
      </c>
      <c r="C9" s="10" t="s">
        <v>17</v>
      </c>
      <c r="D9" s="27">
        <f>'第600章'!D18</f>
        <v>0</v>
      </c>
    </row>
    <row r="10" spans="1:4" s="8" customFormat="1" ht="33.75" customHeight="1">
      <c r="A10" s="10">
        <v>7</v>
      </c>
      <c r="B10" s="10">
        <v>700</v>
      </c>
      <c r="C10" s="10" t="s">
        <v>18</v>
      </c>
      <c r="D10" s="27"/>
    </row>
    <row r="11" spans="1:4" s="8" customFormat="1" ht="33.75" customHeight="1">
      <c r="A11" s="10">
        <v>8</v>
      </c>
      <c r="B11" s="57" t="s">
        <v>31</v>
      </c>
      <c r="C11" s="57"/>
      <c r="D11" s="27">
        <f>SUM(D4:D10)</f>
        <v>0</v>
      </c>
    </row>
    <row r="12" spans="1:4" s="8" customFormat="1" ht="33.75" customHeight="1">
      <c r="A12" s="10">
        <v>9</v>
      </c>
      <c r="B12" s="58" t="s">
        <v>37</v>
      </c>
      <c r="C12" s="58"/>
      <c r="D12" s="27"/>
    </row>
    <row r="13" spans="1:4" s="8" customFormat="1" ht="33.75" customHeight="1">
      <c r="A13" s="10">
        <v>10</v>
      </c>
      <c r="B13" s="59" t="s">
        <v>57</v>
      </c>
      <c r="C13" s="60"/>
      <c r="D13" s="27">
        <f>ROUND(1511962*1.5%,0)</f>
        <v>22679</v>
      </c>
    </row>
    <row r="14" spans="1:4" s="8" customFormat="1" ht="33.75" customHeight="1">
      <c r="A14" s="10">
        <v>11</v>
      </c>
      <c r="B14" s="59" t="s">
        <v>38</v>
      </c>
      <c r="C14" s="60"/>
      <c r="D14" s="27">
        <f>D11-D12-D13</f>
        <v>-22679</v>
      </c>
    </row>
    <row r="15" spans="1:4" s="8" customFormat="1" ht="33.75" customHeight="1">
      <c r="A15" s="10">
        <v>12</v>
      </c>
      <c r="B15" s="61" t="s">
        <v>77</v>
      </c>
      <c r="C15" s="58"/>
      <c r="D15" s="27">
        <f>ROUND(D14*3%,0)</f>
        <v>-680</v>
      </c>
    </row>
    <row r="16" spans="1:4" s="8" customFormat="1" ht="33.75" customHeight="1">
      <c r="A16" s="10">
        <v>13</v>
      </c>
      <c r="B16" s="58" t="s">
        <v>39</v>
      </c>
      <c r="C16" s="58"/>
      <c r="D16" s="27">
        <f>D11+D15</f>
        <v>-680</v>
      </c>
    </row>
    <row r="17" spans="1:4" ht="30" customHeight="1">
      <c r="A17" s="55"/>
      <c r="B17" s="55"/>
      <c r="C17" s="55"/>
      <c r="D17"/>
    </row>
  </sheetData>
  <sheetProtection password="C4F4" sheet="1"/>
  <mergeCells count="9">
    <mergeCell ref="A17:C17"/>
    <mergeCell ref="A1:D1"/>
    <mergeCell ref="B11:C11"/>
    <mergeCell ref="B12:C12"/>
    <mergeCell ref="B16:C16"/>
    <mergeCell ref="B13:C13"/>
    <mergeCell ref="B14:C14"/>
    <mergeCell ref="B15:C15"/>
    <mergeCell ref="A2:C2"/>
  </mergeCells>
  <printOptions/>
  <pageMargins left="0.7480314960629921" right="0.5905511811023623" top="0.984251968503937" bottom="0.984251968503937" header="0.5118110236220472" footer="1.7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2014-08-29T03:05:34Z</cp:lastPrinted>
  <dcterms:created xsi:type="dcterms:W3CDTF">2008-04-07T07:00:19Z</dcterms:created>
  <dcterms:modified xsi:type="dcterms:W3CDTF">2014-08-29T03:06:17Z</dcterms:modified>
  <cp:category/>
  <cp:version/>
  <cp:contentType/>
  <cp:contentStatus/>
</cp:coreProperties>
</file>