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8970" tabRatio="610" activeTab="0"/>
  </bookViews>
  <sheets>
    <sheet name="第100章" sheetId="1" r:id="rId1"/>
    <sheet name="第600章" sheetId="2" r:id="rId2"/>
    <sheet name="汇总表" sheetId="3" r:id="rId3"/>
  </sheets>
  <definedNames>
    <definedName name="_xlnm.Print_Titles" localSheetId="1">'第600章'!$1:$4</definedName>
  </definedNames>
  <calcPr fullCalcOnLoad="1"/>
</workbook>
</file>

<file path=xl/sharedStrings.xml><?xml version="1.0" encoding="utf-8"?>
<sst xmlns="http://schemas.openxmlformats.org/spreadsheetml/2006/main" count="235" uniqueCount="136">
  <si>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</si>
  <si>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</si>
  <si>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</si>
  <si>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</si>
  <si>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</si>
  <si>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</si>
  <si>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</si>
  <si>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</si>
  <si>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</si>
  <si>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</si>
  <si>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</si>
  <si>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</si>
  <si>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</si>
  <si>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</si>
  <si>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</si>
  <si>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</si>
  <si>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</si>
  <si>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</si>
  <si>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</si>
  <si>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</si>
  <si>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</si>
  <si>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</si>
  <si>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</si>
  <si>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</si>
  <si>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</si>
  <si>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</si>
  <si>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</si>
  <si>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</si>
  <si>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>m2</t>
  </si>
  <si>
    <t>施工环保费</t>
  </si>
  <si>
    <t>102-3</t>
  </si>
  <si>
    <t>602-2</t>
  </si>
  <si>
    <t>单面波形梁钢护栏</t>
  </si>
  <si>
    <t>m</t>
  </si>
  <si>
    <t>604-1</t>
  </si>
  <si>
    <t>套</t>
  </si>
  <si>
    <t>604-5</t>
  </si>
  <si>
    <t>605-1</t>
  </si>
  <si>
    <t>609-1</t>
  </si>
  <si>
    <t>信号灯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</si>
  <si>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</si>
  <si>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</si>
  <si>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</si>
  <si>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</si>
  <si>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投标价（8+12=13）</t>
  </si>
  <si>
    <t>金额（元）</t>
  </si>
  <si>
    <t>魏永路（规划二路～京济公路段）交通工程</t>
  </si>
  <si>
    <t>清单     第100章   总则</t>
  </si>
  <si>
    <t>清单  第100章 合计   人民币</t>
  </si>
  <si>
    <t>工程名称：魏永路（规划二路～京济公路段）交通工程</t>
  </si>
  <si>
    <t>竣工文件</t>
  </si>
  <si>
    <t>103-1</t>
  </si>
  <si>
    <t>临时道路、交通导改及设施保护</t>
  </si>
  <si>
    <t/>
  </si>
  <si>
    <t>-a</t>
  </si>
  <si>
    <t>波形梁护栏（打入式）</t>
  </si>
  <si>
    <t>-b</t>
  </si>
  <si>
    <t>波形梁护栏（法兰盘基础）</t>
  </si>
  <si>
    <t>602-8</t>
  </si>
  <si>
    <t>玻璃钢护栏</t>
  </si>
  <si>
    <t>603-3</t>
  </si>
  <si>
    <t>活动式隔离栅</t>
  </si>
  <si>
    <t>603-7</t>
  </si>
  <si>
    <t>柱式护栏</t>
  </si>
  <si>
    <t>根</t>
  </si>
  <si>
    <t>单柱式交通标志</t>
  </si>
  <si>
    <t>单柱式 1000mm*2000mm</t>
  </si>
  <si>
    <t>-c</t>
  </si>
  <si>
    <t>单柱式 △a=900mm，○D=800mm</t>
  </si>
  <si>
    <t>-d</t>
  </si>
  <si>
    <t>单柱式 D=800mm</t>
  </si>
  <si>
    <t>-e</t>
  </si>
  <si>
    <t>单柱式 1200mm*400mm</t>
  </si>
  <si>
    <t>-f</t>
  </si>
  <si>
    <t>-g</t>
  </si>
  <si>
    <t>单柱式 1000mm*300mm</t>
  </si>
  <si>
    <t>604-2</t>
  </si>
  <si>
    <t>双柱式交通标志</t>
  </si>
  <si>
    <t>双柱式 2160mm*800mm</t>
  </si>
  <si>
    <t>双柱式 2(1000mm*300mm)，700mm*300mm</t>
  </si>
  <si>
    <t>双柱式 2(1000mm*300mm)</t>
  </si>
  <si>
    <t>单悬臂式交通标志</t>
  </si>
  <si>
    <t>单悬臂式 5100mm*2600mm</t>
  </si>
  <si>
    <t>单悬臂式 4500mm*2600mm</t>
  </si>
  <si>
    <t>单悬臂式 4000mm*2400mm</t>
  </si>
  <si>
    <t>单悬臂式 3000mm*1500mm</t>
  </si>
  <si>
    <t>单悬臂式 2△(a=1100mm)</t>
  </si>
  <si>
    <t>单悬臂式 △a=1100mm</t>
  </si>
  <si>
    <t>单悬臂式 2○(D=1000mm)</t>
  </si>
  <si>
    <t>604-6</t>
  </si>
  <si>
    <t>双悬臂式交通标志</t>
  </si>
  <si>
    <t>604-7</t>
  </si>
  <si>
    <t>附着式交通标志</t>
  </si>
  <si>
    <t>附着式 1200mm*1400mm</t>
  </si>
  <si>
    <t>附着式 1200mm*500mm</t>
  </si>
  <si>
    <t>附着式 900mm*500mm</t>
  </si>
  <si>
    <t>附着式 a=1100mm</t>
  </si>
  <si>
    <t>附着式 D=1200mm</t>
  </si>
  <si>
    <t>附着式 D=500mm</t>
  </si>
  <si>
    <t>附着式 600mm*1200mm</t>
  </si>
  <si>
    <t>604-8</t>
  </si>
  <si>
    <t>里程碑</t>
  </si>
  <si>
    <t>块</t>
  </si>
  <si>
    <t>604-9</t>
  </si>
  <si>
    <t>公路界碑</t>
  </si>
  <si>
    <t>604-10</t>
  </si>
  <si>
    <t>百米桩</t>
  </si>
  <si>
    <t>604-11</t>
  </si>
  <si>
    <t>防撞消能桶</t>
  </si>
  <si>
    <t>路面标线</t>
  </si>
  <si>
    <t>热熔标线</t>
  </si>
  <si>
    <t>振动标线</t>
  </si>
  <si>
    <t>605-9</t>
  </si>
  <si>
    <t>路面标识</t>
  </si>
  <si>
    <t>导向箭头（6米）</t>
  </si>
  <si>
    <t>个</t>
  </si>
  <si>
    <t>导向箭头（3米）</t>
  </si>
  <si>
    <t>地面标注（自行车图案）</t>
  </si>
  <si>
    <t>减速让行线（含停让）</t>
  </si>
  <si>
    <t>处</t>
  </si>
  <si>
    <t>人行横道预告标示</t>
  </si>
  <si>
    <t>左弯待转区</t>
  </si>
  <si>
    <t>606-1</t>
  </si>
  <si>
    <t>防眩板</t>
  </si>
  <si>
    <t>十字灯控路口（暂估价）</t>
  </si>
  <si>
    <t>丁字灯控路口（暂估价）</t>
  </si>
  <si>
    <t>清单     第600章  安全设施及预埋管线</t>
  </si>
  <si>
    <t>清单  第600章 合计   人民币</t>
  </si>
  <si>
    <t>单柱式 ○D=1000mm，600mm*1200mm</t>
  </si>
  <si>
    <t>双悬臂式 3○(D=1000mm)</t>
  </si>
  <si>
    <r>
      <t>按上项（11）金额的</t>
    </r>
    <r>
      <rPr>
        <sz val="12"/>
        <rFont val="宋体"/>
        <family val="0"/>
      </rPr>
      <t>3</t>
    </r>
    <r>
      <rPr>
        <sz val="12"/>
        <rFont val="宋体"/>
        <family val="0"/>
      </rPr>
      <t>%作为不可预见因素的暂定金额</t>
    </r>
  </si>
  <si>
    <r>
      <t>-</t>
    </r>
    <r>
      <rPr>
        <sz val="12"/>
        <color indexed="8"/>
        <rFont val="宋体"/>
        <family val="0"/>
      </rPr>
      <t>h</t>
    </r>
  </si>
  <si>
    <r>
      <t>-</t>
    </r>
    <r>
      <rPr>
        <sz val="12"/>
        <color indexed="8"/>
        <rFont val="宋体"/>
        <family val="0"/>
      </rPr>
      <t>i</t>
    </r>
  </si>
  <si>
    <t>单柱式 800mm*800mm（双面）</t>
  </si>
  <si>
    <t>单柱式 800mm*800mm（单面）</t>
  </si>
  <si>
    <r>
      <t>单柱式 800mm*800mm，</t>
    </r>
    <r>
      <rPr>
        <sz val="12"/>
        <color indexed="8"/>
        <rFont val="宋体"/>
        <family val="0"/>
      </rPr>
      <t>800mm*350mm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</si>
</sst>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000"/>
    <numFmt numFmtId="185" formatCode="0.000_);[Red]\(0.000\)"/>
    <numFmt numFmtId="186" formatCode="0.0000_);[Red]\(0.0000\)"/>
    <numFmt numFmtId="187" formatCode="0.0_);[Red]\(0.0\)"/>
    <numFmt numFmtId="188" formatCode="0_);[Red]\(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4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indexed="8"/>
      <name val="Calibri"/>
      <family val="0"/>
    </font>
    <font>
      <b/>
      <sz val="16"/>
      <name val="Calibri"/>
      <family val="0"/>
    </font>
    <font>
      <b/>
      <sz val="14"/>
      <name val="Calibri"/>
      <family val="0"/>
    </font>
    <font>
      <u val="single"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0" fillId="0" borderId="0" xfId="42" applyFill="1">
      <alignment vertical="center"/>
      <protection/>
    </xf>
    <xf numFmtId="0" fontId="47" fillId="0" borderId="0" xfId="0" applyFont="1" applyFill="1" applyAlignment="1">
      <alignment vertical="center"/>
    </xf>
    <xf numFmtId="49" fontId="47" fillId="0" borderId="0" xfId="0" applyNumberFormat="1" applyFont="1" applyFill="1" applyBorder="1" applyAlignment="1">
      <alignment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 shrinkToFit="1"/>
    </xf>
    <xf numFmtId="176" fontId="47" fillId="0" borderId="10" xfId="0" applyNumberFormat="1" applyFont="1" applyFill="1" applyBorder="1" applyAlignment="1">
      <alignment horizontal="center" vertical="center" shrinkToFit="1"/>
    </xf>
    <xf numFmtId="177" fontId="47" fillId="0" borderId="10" xfId="0" applyNumberFormat="1" applyFont="1" applyFill="1" applyBorder="1" applyAlignment="1" applyProtection="1">
      <alignment horizontal="center" vertical="center" shrinkToFit="1"/>
      <protection hidden="1"/>
    </xf>
    <xf numFmtId="176" fontId="47" fillId="0" borderId="10" xfId="0" applyNumberFormat="1" applyFont="1" applyFill="1" applyBorder="1" applyAlignment="1" applyProtection="1">
      <alignment horizontal="center" vertical="center" shrinkToFit="1"/>
      <protection/>
    </xf>
    <xf numFmtId="0" fontId="47" fillId="0" borderId="10" xfId="0" applyFont="1" applyFill="1" applyBorder="1" applyAlignment="1">
      <alignment horizontal="center" vertical="center" shrinkToFit="1"/>
    </xf>
    <xf numFmtId="49" fontId="47" fillId="0" borderId="0" xfId="0" applyNumberFormat="1" applyFont="1" applyFill="1" applyAlignment="1">
      <alignment vertical="center"/>
    </xf>
    <xf numFmtId="0" fontId="47" fillId="0" borderId="0" xfId="0" applyNumberFormat="1" applyFont="1" applyFill="1" applyAlignment="1">
      <alignment horizontal="center" vertical="center" shrinkToFit="1"/>
    </xf>
    <xf numFmtId="0" fontId="47" fillId="0" borderId="0" xfId="0" applyFont="1" applyFill="1" applyAlignment="1">
      <alignment vertical="center" shrinkToFit="1"/>
    </xf>
    <xf numFmtId="0" fontId="0" fillId="0" borderId="0" xfId="42" applyFont="1" applyFill="1">
      <alignment vertical="center"/>
      <protection/>
    </xf>
    <xf numFmtId="0" fontId="5" fillId="0" borderId="10" xfId="42" applyFont="1" applyFill="1" applyBorder="1" applyAlignment="1">
      <alignment horizontal="center" vertical="center"/>
      <protection/>
    </xf>
    <xf numFmtId="0" fontId="5" fillId="0" borderId="11" xfId="42" applyFont="1" applyFill="1" applyBorder="1" applyAlignment="1">
      <alignment horizontal="center" vertical="center"/>
      <protection/>
    </xf>
    <xf numFmtId="0" fontId="0" fillId="0" borderId="10" xfId="42" applyFont="1" applyFill="1" applyBorder="1" applyAlignment="1">
      <alignment horizontal="center" vertical="center"/>
      <protection/>
    </xf>
    <xf numFmtId="177" fontId="0" fillId="0" borderId="10" xfId="42" applyNumberFormat="1" applyFont="1" applyFill="1" applyBorder="1" applyAlignment="1" applyProtection="1">
      <alignment horizontal="center" vertical="center" shrinkToFit="1"/>
      <protection hidden="1"/>
    </xf>
    <xf numFmtId="184" fontId="47" fillId="0" borderId="0" xfId="0" applyNumberFormat="1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47" fillId="0" borderId="12" xfId="0" applyFont="1" applyFill="1" applyBorder="1" applyAlignment="1">
      <alignment horizontal="left" vertical="center" wrapText="1" shrinkToFit="1"/>
    </xf>
    <xf numFmtId="0" fontId="50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right" vertical="center"/>
    </xf>
    <xf numFmtId="0" fontId="47" fillId="0" borderId="12" xfId="0" applyFont="1" applyFill="1" applyBorder="1" applyAlignment="1">
      <alignment horizontal="center" vertical="center"/>
    </xf>
    <xf numFmtId="177" fontId="5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7" fillId="0" borderId="12" xfId="0" applyFont="1" applyFill="1" applyBorder="1" applyAlignment="1" applyProtection="1">
      <alignment horizontal="left" vertical="center" wrapText="1" shrinkToFit="1"/>
      <protection hidden="1"/>
    </xf>
    <xf numFmtId="0" fontId="47" fillId="0" borderId="0" xfId="0" applyFont="1" applyFill="1" applyBorder="1" applyAlignment="1">
      <alignment horizontal="center" vertical="center" shrinkToFit="1"/>
    </xf>
    <xf numFmtId="0" fontId="0" fillId="0" borderId="10" xfId="42" applyFont="1" applyFill="1" applyBorder="1" applyAlignment="1">
      <alignment horizontal="center" vertical="center" wrapText="1"/>
      <protection/>
    </xf>
    <xf numFmtId="0" fontId="0" fillId="0" borderId="10" xfId="42" applyFont="1" applyFill="1" applyBorder="1" applyAlignment="1">
      <alignment horizontal="center" vertical="center" wrapText="1"/>
      <protection/>
    </xf>
    <xf numFmtId="0" fontId="3" fillId="0" borderId="0" xfId="42" applyFont="1" applyFill="1" applyAlignment="1">
      <alignment horizontal="center" vertical="center"/>
      <protection/>
    </xf>
    <xf numFmtId="49" fontId="47" fillId="0" borderId="12" xfId="42" applyNumberFormat="1" applyFont="1" applyFill="1" applyBorder="1" applyAlignment="1">
      <alignment vertical="center"/>
      <protection/>
    </xf>
    <xf numFmtId="0" fontId="0" fillId="0" borderId="13" xfId="42" applyFont="1" applyFill="1" applyBorder="1" applyAlignment="1">
      <alignment horizontal="center" vertical="center" wrapText="1"/>
      <protection/>
    </xf>
    <xf numFmtId="0" fontId="0" fillId="0" borderId="14" xfId="42" applyFont="1" applyFill="1" applyBorder="1" applyAlignment="1">
      <alignment horizontal="center" vertical="center" wrapText="1"/>
      <protection/>
    </xf>
    <xf numFmtId="177" fontId="48" fillId="0" borderId="10" xfId="0" applyNumberFormat="1" applyFont="1" applyFill="1" applyBorder="1" applyAlignment="1">
      <alignment horizontal="center" vertical="center" shrinkToFit="1"/>
    </xf>
    <xf numFmtId="0" fontId="48" fillId="0" borderId="10" xfId="40" applyFont="1" applyFill="1" applyBorder="1" applyAlignment="1">
      <alignment horizontal="center" vertical="center" wrapText="1"/>
      <protection/>
    </xf>
    <xf numFmtId="0" fontId="48" fillId="0" borderId="10" xfId="40" applyFont="1" applyFill="1" applyBorder="1" applyAlignment="1">
      <alignment horizontal="left" vertical="center" wrapText="1"/>
      <protection/>
    </xf>
    <xf numFmtId="0" fontId="48" fillId="0" borderId="10" xfId="40" applyFont="1" applyFill="1" applyBorder="1" applyAlignment="1">
      <alignment horizontal="right" vertical="center" wrapText="1"/>
      <protection/>
    </xf>
    <xf numFmtId="2" fontId="48" fillId="0" borderId="10" xfId="40" applyNumberFormat="1" applyFont="1" applyFill="1" applyBorder="1" applyAlignment="1">
      <alignment horizontal="center" vertical="center" wrapText="1"/>
      <protection/>
    </xf>
    <xf numFmtId="49" fontId="48" fillId="0" borderId="10" xfId="40" applyNumberFormat="1" applyFont="1" applyFill="1" applyBorder="1" applyAlignment="1">
      <alignment horizontal="center" vertical="center" wrapText="1"/>
      <protection/>
    </xf>
    <xf numFmtId="0" fontId="47" fillId="0" borderId="0" xfId="0" applyFont="1" applyFill="1" applyAlignment="1">
      <alignment horizontal="center" vertical="center" shrinkToFi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K8" sqref="K8"/>
    </sheetView>
  </sheetViews>
  <sheetFormatPr defaultColWidth="9.00390625" defaultRowHeight="14.25"/>
  <cols>
    <col min="1" max="1" width="9.50390625" style="3" customWidth="1"/>
    <col min="2" max="2" width="29.50390625" style="3" customWidth="1"/>
    <col min="3" max="3" width="8.00390625" style="3" customWidth="1"/>
    <col min="4" max="4" width="7.625" style="3" customWidth="1"/>
    <col min="5" max="5" width="12.625" style="3" customWidth="1"/>
    <col min="6" max="6" width="12.875" style="3" customWidth="1"/>
    <col min="7" max="16384" width="9.00390625" style="3" customWidth="1"/>
  </cols>
  <sheetData>
    <row r="1" spans="1:6" ht="43.5" customHeight="1">
      <c r="A1" s="26" t="s">
        <v>0</v>
      </c>
      <c r="B1" s="26"/>
      <c r="C1" s="26"/>
      <c r="D1" s="26"/>
      <c r="E1" s="26"/>
      <c r="F1" s="26"/>
    </row>
    <row r="2" spans="1:6" ht="38.25" customHeight="1">
      <c r="A2" s="3" t="s">
        <v>18</v>
      </c>
      <c r="B2" s="27" t="s">
        <v>46</v>
      </c>
      <c r="C2" s="27"/>
      <c r="D2" s="27"/>
      <c r="E2" s="30" t="s">
        <v>5</v>
      </c>
      <c r="F2" s="30"/>
    </row>
    <row r="3" spans="1:6" ht="36" customHeight="1">
      <c r="A3" s="28" t="s">
        <v>47</v>
      </c>
      <c r="B3" s="28"/>
      <c r="C3" s="28"/>
      <c r="D3" s="28"/>
      <c r="E3" s="28"/>
      <c r="F3" s="28"/>
    </row>
    <row r="4" spans="1:6" ht="36" customHeight="1">
      <c r="A4" s="10" t="s">
        <v>20</v>
      </c>
      <c r="B4" s="10" t="s">
        <v>21</v>
      </c>
      <c r="C4" s="10" t="s">
        <v>1</v>
      </c>
      <c r="D4" s="10" t="s">
        <v>2</v>
      </c>
      <c r="E4" s="10" t="s">
        <v>3</v>
      </c>
      <c r="F4" s="10" t="s">
        <v>4</v>
      </c>
    </row>
    <row r="5" spans="1:6" ht="36" customHeight="1">
      <c r="A5" s="41" t="s">
        <v>22</v>
      </c>
      <c r="B5" s="42" t="s">
        <v>50</v>
      </c>
      <c r="C5" s="41" t="s">
        <v>23</v>
      </c>
      <c r="D5" s="5">
        <v>1</v>
      </c>
      <c r="E5" s="40"/>
      <c r="F5" s="14">
        <f>ROUND(D5*E5,0)</f>
        <v>0</v>
      </c>
    </row>
    <row r="6" spans="1:6" ht="36" customHeight="1">
      <c r="A6" s="41" t="s">
        <v>27</v>
      </c>
      <c r="B6" s="42" t="s">
        <v>29</v>
      </c>
      <c r="C6" s="41" t="s">
        <v>23</v>
      </c>
      <c r="D6" s="5">
        <v>1</v>
      </c>
      <c r="E6" s="40"/>
      <c r="F6" s="14">
        <f>ROUND(D6*E6,0)</f>
        <v>0</v>
      </c>
    </row>
    <row r="7" spans="1:6" ht="36" customHeight="1">
      <c r="A7" s="41" t="s">
        <v>30</v>
      </c>
      <c r="B7" s="42" t="s">
        <v>24</v>
      </c>
      <c r="C7" s="41" t="s">
        <v>23</v>
      </c>
      <c r="D7" s="5">
        <v>1</v>
      </c>
      <c r="E7" s="40"/>
      <c r="F7" s="14">
        <f>ROUND(D7*E7,0)</f>
        <v>0</v>
      </c>
    </row>
    <row r="8" spans="1:6" ht="36" customHeight="1">
      <c r="A8" s="41" t="s">
        <v>51</v>
      </c>
      <c r="B8" s="42" t="s">
        <v>52</v>
      </c>
      <c r="C8" s="41" t="s">
        <v>23</v>
      </c>
      <c r="D8" s="5">
        <v>1</v>
      </c>
      <c r="E8" s="40"/>
      <c r="F8" s="14">
        <f>ROUND(D8*E8,0)</f>
        <v>0</v>
      </c>
    </row>
    <row r="9" spans="1:6" ht="36" customHeight="1">
      <c r="A9" s="41" t="s">
        <v>25</v>
      </c>
      <c r="B9" s="42" t="s">
        <v>26</v>
      </c>
      <c r="C9" s="41" t="s">
        <v>23</v>
      </c>
      <c r="D9" s="5">
        <v>1</v>
      </c>
      <c r="E9" s="40"/>
      <c r="F9" s="14">
        <f>ROUND(D9*E9,0)</f>
        <v>0</v>
      </c>
    </row>
    <row r="10" spans="1:14" ht="36" customHeight="1">
      <c r="A10" s="29" t="s">
        <v>48</v>
      </c>
      <c r="B10" s="29"/>
      <c r="C10" s="29"/>
      <c r="D10" s="31">
        <f>ROUND(SUM(F5:F9),0)</f>
        <v>0</v>
      </c>
      <c r="E10" s="31"/>
      <c r="F10" s="4" t="s">
        <v>19</v>
      </c>
      <c r="G10" s="2"/>
      <c r="H10" s="2"/>
      <c r="I10" s="2"/>
      <c r="J10" s="2"/>
      <c r="K10" s="2"/>
      <c r="L10" s="2"/>
      <c r="M10" s="2"/>
      <c r="N10" s="2"/>
    </row>
    <row r="11" ht="32.25" customHeight="1"/>
    <row r="12" ht="25.5" customHeight="1">
      <c r="A12" s="1"/>
    </row>
  </sheetData>
  <sheetProtection password="88F9" sheet="1"/>
  <protectedRanges>
    <protectedRange sqref="E5:E9" name="区域1"/>
  </protectedRanges>
  <mergeCells count="6">
    <mergeCell ref="A1:F1"/>
    <mergeCell ref="B2:D2"/>
    <mergeCell ref="A3:F3"/>
    <mergeCell ref="A10:C10"/>
    <mergeCell ref="D10:E10"/>
    <mergeCell ref="E2:F2"/>
  </mergeCells>
  <printOptions/>
  <pageMargins left="0.7" right="0.7" top="0.75" bottom="1.34375" header="0.3" footer="4.23"/>
  <pageSetup horizontalDpi="600" verticalDpi="600" orientation="portrait" paperSize="9" r:id="rId1"/>
  <headerFooter>
    <oddFooter xml:space="preserve">&amp;L投标书签署人签字：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E59" sqref="E59:E60"/>
    </sheetView>
  </sheetViews>
  <sheetFormatPr defaultColWidth="9.00390625" defaultRowHeight="14.25"/>
  <cols>
    <col min="1" max="1" width="11.00390625" style="17" customWidth="1"/>
    <col min="2" max="2" width="29.00390625" style="7" customWidth="1"/>
    <col min="3" max="3" width="6.125" style="7" customWidth="1"/>
    <col min="4" max="4" width="9.75390625" style="18" customWidth="1"/>
    <col min="5" max="5" width="10.25390625" style="46" customWidth="1"/>
    <col min="6" max="6" width="13.125" style="19" customWidth="1"/>
    <col min="7" max="7" width="11.625" style="7" bestFit="1" customWidth="1"/>
    <col min="8" max="8" width="45.00390625" style="7" bestFit="1" customWidth="1"/>
    <col min="9" max="9" width="13.875" style="7" bestFit="1" customWidth="1"/>
    <col min="10" max="16384" width="9.00390625" style="7" customWidth="1"/>
  </cols>
  <sheetData>
    <row r="1" spans="1:6" ht="43.5" customHeight="1">
      <c r="A1" s="26" t="s">
        <v>0</v>
      </c>
      <c r="B1" s="26"/>
      <c r="C1" s="26"/>
      <c r="D1" s="26"/>
      <c r="E1" s="26"/>
      <c r="F1" s="26"/>
    </row>
    <row r="2" spans="1:6" ht="48" customHeight="1">
      <c r="A2" s="8" t="s">
        <v>18</v>
      </c>
      <c r="B2" s="32" t="str">
        <f>'第100章'!B2:D2</f>
        <v>魏永路（规划二路～京济公路段）交通工程</v>
      </c>
      <c r="C2" s="32"/>
      <c r="D2" s="32"/>
      <c r="E2" s="33" t="s">
        <v>6</v>
      </c>
      <c r="F2" s="33"/>
    </row>
    <row r="3" spans="1:6" ht="36" customHeight="1">
      <c r="A3" s="28" t="s">
        <v>126</v>
      </c>
      <c r="B3" s="28"/>
      <c r="C3" s="28"/>
      <c r="D3" s="28"/>
      <c r="E3" s="28"/>
      <c r="F3" s="28"/>
    </row>
    <row r="4" spans="1:6" ht="36" customHeight="1">
      <c r="A4" s="9" t="s">
        <v>20</v>
      </c>
      <c r="B4" s="10" t="s">
        <v>21</v>
      </c>
      <c r="C4" s="10" t="s">
        <v>1</v>
      </c>
      <c r="D4" s="11" t="s">
        <v>2</v>
      </c>
      <c r="E4" s="12" t="s">
        <v>3</v>
      </c>
      <c r="F4" s="12" t="s">
        <v>4</v>
      </c>
    </row>
    <row r="5" spans="1:6" ht="31.5" customHeight="1">
      <c r="A5" s="41" t="s">
        <v>31</v>
      </c>
      <c r="B5" s="42" t="s">
        <v>32</v>
      </c>
      <c r="C5" s="41" t="s">
        <v>53</v>
      </c>
      <c r="D5" s="43" t="s">
        <v>53</v>
      </c>
      <c r="E5" s="13"/>
      <c r="F5" s="14"/>
    </row>
    <row r="6" spans="1:6" ht="31.5" customHeight="1">
      <c r="A6" s="41" t="s">
        <v>54</v>
      </c>
      <c r="B6" s="42" t="s">
        <v>55</v>
      </c>
      <c r="C6" s="41" t="s">
        <v>33</v>
      </c>
      <c r="D6" s="44">
        <v>17590</v>
      </c>
      <c r="E6" s="13"/>
      <c r="F6" s="14">
        <f>ROUND(D6*E6,0)</f>
        <v>0</v>
      </c>
    </row>
    <row r="7" spans="1:6" ht="31.5" customHeight="1">
      <c r="A7" s="41" t="s">
        <v>56</v>
      </c>
      <c r="B7" s="42" t="s">
        <v>57</v>
      </c>
      <c r="C7" s="41" t="s">
        <v>33</v>
      </c>
      <c r="D7" s="44">
        <v>232</v>
      </c>
      <c r="E7" s="13"/>
      <c r="F7" s="14">
        <f>ROUND(D7*E7,0)</f>
        <v>0</v>
      </c>
    </row>
    <row r="8" spans="1:6" ht="31.5" customHeight="1">
      <c r="A8" s="41" t="s">
        <v>58</v>
      </c>
      <c r="B8" s="42" t="s">
        <v>59</v>
      </c>
      <c r="C8" s="41" t="s">
        <v>33</v>
      </c>
      <c r="D8" s="44">
        <v>50</v>
      </c>
      <c r="E8" s="13"/>
      <c r="F8" s="14">
        <f>ROUND(D8*E8,0)</f>
        <v>0</v>
      </c>
    </row>
    <row r="9" spans="1:6" ht="31.5" customHeight="1">
      <c r="A9" s="41" t="s">
        <v>60</v>
      </c>
      <c r="B9" s="42" t="s">
        <v>61</v>
      </c>
      <c r="C9" s="41" t="s">
        <v>33</v>
      </c>
      <c r="D9" s="44">
        <v>2660</v>
      </c>
      <c r="E9" s="13"/>
      <c r="F9" s="14">
        <f>ROUND(D9*E9,0)</f>
        <v>0</v>
      </c>
    </row>
    <row r="10" spans="1:6" ht="31.5" customHeight="1">
      <c r="A10" s="41" t="s">
        <v>62</v>
      </c>
      <c r="B10" s="42" t="s">
        <v>63</v>
      </c>
      <c r="C10" s="41" t="s">
        <v>64</v>
      </c>
      <c r="D10" s="41">
        <v>186</v>
      </c>
      <c r="E10" s="15"/>
      <c r="F10" s="14">
        <f>ROUND(D10*E10,0)</f>
        <v>0</v>
      </c>
    </row>
    <row r="11" spans="1:6" ht="31.5" customHeight="1">
      <c r="A11" s="41" t="s">
        <v>34</v>
      </c>
      <c r="B11" s="42" t="s">
        <v>65</v>
      </c>
      <c r="C11" s="41" t="s">
        <v>53</v>
      </c>
      <c r="D11" s="41" t="s">
        <v>53</v>
      </c>
      <c r="E11" s="15"/>
      <c r="F11" s="14"/>
    </row>
    <row r="12" spans="1:6" ht="31.5" customHeight="1">
      <c r="A12" s="41" t="s">
        <v>54</v>
      </c>
      <c r="B12" s="42" t="s">
        <v>66</v>
      </c>
      <c r="C12" s="41" t="s">
        <v>35</v>
      </c>
      <c r="D12" s="41">
        <v>1</v>
      </c>
      <c r="E12" s="15"/>
      <c r="F12" s="14">
        <f>ROUND(D12*E12,0)</f>
        <v>0</v>
      </c>
    </row>
    <row r="13" spans="1:6" ht="31.5" customHeight="1">
      <c r="A13" s="41" t="s">
        <v>56</v>
      </c>
      <c r="B13" s="42" t="s">
        <v>128</v>
      </c>
      <c r="C13" s="41" t="s">
        <v>35</v>
      </c>
      <c r="D13" s="41">
        <v>34</v>
      </c>
      <c r="E13" s="15"/>
      <c r="F13" s="14">
        <f aca="true" t="shared" si="0" ref="F13:F20">ROUND(D13*E13,0)</f>
        <v>0</v>
      </c>
    </row>
    <row r="14" spans="1:6" ht="31.5" customHeight="1">
      <c r="A14" s="41" t="s">
        <v>67</v>
      </c>
      <c r="B14" s="42" t="s">
        <v>68</v>
      </c>
      <c r="C14" s="41" t="s">
        <v>35</v>
      </c>
      <c r="D14" s="41">
        <v>15</v>
      </c>
      <c r="E14" s="15"/>
      <c r="F14" s="14">
        <f t="shared" si="0"/>
        <v>0</v>
      </c>
    </row>
    <row r="15" spans="1:6" ht="31.5" customHeight="1">
      <c r="A15" s="41" t="s">
        <v>69</v>
      </c>
      <c r="B15" s="42" t="s">
        <v>70</v>
      </c>
      <c r="C15" s="41" t="s">
        <v>35</v>
      </c>
      <c r="D15" s="41">
        <v>24</v>
      </c>
      <c r="E15" s="15"/>
      <c r="F15" s="14">
        <f t="shared" si="0"/>
        <v>0</v>
      </c>
    </row>
    <row r="16" spans="1:6" ht="31.5" customHeight="1">
      <c r="A16" s="41" t="s">
        <v>71</v>
      </c>
      <c r="B16" s="42" t="s">
        <v>72</v>
      </c>
      <c r="C16" s="41" t="s">
        <v>35</v>
      </c>
      <c r="D16" s="41">
        <v>14</v>
      </c>
      <c r="E16" s="13"/>
      <c r="F16" s="14">
        <f t="shared" si="0"/>
        <v>0</v>
      </c>
    </row>
    <row r="17" spans="1:6" ht="31.5" customHeight="1">
      <c r="A17" s="41" t="s">
        <v>73</v>
      </c>
      <c r="B17" s="42" t="s">
        <v>133</v>
      </c>
      <c r="C17" s="41" t="s">
        <v>35</v>
      </c>
      <c r="D17" s="41">
        <v>14</v>
      </c>
      <c r="E17" s="13"/>
      <c r="F17" s="14">
        <f t="shared" si="0"/>
        <v>0</v>
      </c>
    </row>
    <row r="18" spans="1:6" ht="31.5" customHeight="1">
      <c r="A18" s="41" t="s">
        <v>74</v>
      </c>
      <c r="B18" s="42" t="s">
        <v>134</v>
      </c>
      <c r="C18" s="41" t="s">
        <v>35</v>
      </c>
      <c r="D18" s="41">
        <v>4</v>
      </c>
      <c r="E18" s="13"/>
      <c r="F18" s="14">
        <f t="shared" si="0"/>
        <v>0</v>
      </c>
    </row>
    <row r="19" spans="1:6" ht="31.5" customHeight="1">
      <c r="A19" s="45" t="s">
        <v>131</v>
      </c>
      <c r="B19" s="42" t="s">
        <v>135</v>
      </c>
      <c r="C19" s="41" t="s">
        <v>35</v>
      </c>
      <c r="D19" s="41">
        <v>4</v>
      </c>
      <c r="E19" s="13"/>
      <c r="F19" s="14">
        <f t="shared" si="0"/>
        <v>0</v>
      </c>
    </row>
    <row r="20" spans="1:6" ht="31.5" customHeight="1">
      <c r="A20" s="45" t="s">
        <v>132</v>
      </c>
      <c r="B20" s="42" t="s">
        <v>75</v>
      </c>
      <c r="C20" s="41" t="s">
        <v>35</v>
      </c>
      <c r="D20" s="41">
        <v>6</v>
      </c>
      <c r="E20" s="13"/>
      <c r="F20" s="14">
        <f t="shared" si="0"/>
        <v>0</v>
      </c>
    </row>
    <row r="21" spans="1:6" ht="31.5" customHeight="1">
      <c r="A21" s="41" t="s">
        <v>76</v>
      </c>
      <c r="B21" s="42" t="s">
        <v>77</v>
      </c>
      <c r="C21" s="41" t="s">
        <v>53</v>
      </c>
      <c r="D21" s="41" t="s">
        <v>53</v>
      </c>
      <c r="E21" s="13"/>
      <c r="F21" s="14"/>
    </row>
    <row r="22" spans="1:6" ht="31.5" customHeight="1">
      <c r="A22" s="41" t="s">
        <v>54</v>
      </c>
      <c r="B22" s="42" t="s">
        <v>78</v>
      </c>
      <c r="C22" s="41" t="s">
        <v>35</v>
      </c>
      <c r="D22" s="41">
        <v>1</v>
      </c>
      <c r="E22" s="13"/>
      <c r="F22" s="14">
        <f>ROUND(D22*E22,0)</f>
        <v>0</v>
      </c>
    </row>
    <row r="23" spans="1:6" ht="31.5" customHeight="1">
      <c r="A23" s="41" t="s">
        <v>56</v>
      </c>
      <c r="B23" s="42" t="s">
        <v>79</v>
      </c>
      <c r="C23" s="41" t="s">
        <v>35</v>
      </c>
      <c r="D23" s="41">
        <v>13</v>
      </c>
      <c r="E23" s="13"/>
      <c r="F23" s="14">
        <f>ROUND(D23*E23,0)</f>
        <v>0</v>
      </c>
    </row>
    <row r="24" spans="1:6" ht="31.5" customHeight="1">
      <c r="A24" s="41" t="s">
        <v>67</v>
      </c>
      <c r="B24" s="42" t="s">
        <v>80</v>
      </c>
      <c r="C24" s="41" t="s">
        <v>35</v>
      </c>
      <c r="D24" s="41">
        <v>8</v>
      </c>
      <c r="E24" s="13"/>
      <c r="F24" s="14">
        <f>ROUND(D24*E24,0)</f>
        <v>0</v>
      </c>
    </row>
    <row r="25" spans="1:6" ht="31.5" customHeight="1">
      <c r="A25" s="41" t="s">
        <v>36</v>
      </c>
      <c r="B25" s="42" t="s">
        <v>81</v>
      </c>
      <c r="C25" s="41" t="s">
        <v>53</v>
      </c>
      <c r="D25" s="41" t="s">
        <v>53</v>
      </c>
      <c r="E25" s="13"/>
      <c r="F25" s="14"/>
    </row>
    <row r="26" spans="1:6" ht="31.5" customHeight="1">
      <c r="A26" s="41" t="s">
        <v>54</v>
      </c>
      <c r="B26" s="42" t="s">
        <v>82</v>
      </c>
      <c r="C26" s="41" t="s">
        <v>35</v>
      </c>
      <c r="D26" s="41">
        <v>2</v>
      </c>
      <c r="E26" s="13"/>
      <c r="F26" s="14">
        <f>ROUND(D26*E26,0)</f>
        <v>0</v>
      </c>
    </row>
    <row r="27" spans="1:6" ht="31.5" customHeight="1">
      <c r="A27" s="41" t="s">
        <v>56</v>
      </c>
      <c r="B27" s="42" t="s">
        <v>83</v>
      </c>
      <c r="C27" s="41" t="s">
        <v>35</v>
      </c>
      <c r="D27" s="41">
        <v>15</v>
      </c>
      <c r="E27" s="13"/>
      <c r="F27" s="14">
        <f aca="true" t="shared" si="1" ref="F27:F32">ROUND(D27*E27,0)</f>
        <v>0</v>
      </c>
    </row>
    <row r="28" spans="1:6" ht="31.5" customHeight="1">
      <c r="A28" s="41" t="s">
        <v>67</v>
      </c>
      <c r="B28" s="42" t="s">
        <v>84</v>
      </c>
      <c r="C28" s="41" t="s">
        <v>35</v>
      </c>
      <c r="D28" s="41">
        <v>8</v>
      </c>
      <c r="E28" s="13"/>
      <c r="F28" s="14">
        <f t="shared" si="1"/>
        <v>0</v>
      </c>
    </row>
    <row r="29" spans="1:6" ht="31.5" customHeight="1">
      <c r="A29" s="41" t="s">
        <v>69</v>
      </c>
      <c r="B29" s="42" t="s">
        <v>85</v>
      </c>
      <c r="C29" s="41" t="s">
        <v>35</v>
      </c>
      <c r="D29" s="41">
        <v>11</v>
      </c>
      <c r="E29" s="13"/>
      <c r="F29" s="14">
        <f t="shared" si="1"/>
        <v>0</v>
      </c>
    </row>
    <row r="30" spans="1:6" ht="31.5" customHeight="1">
      <c r="A30" s="41" t="s">
        <v>71</v>
      </c>
      <c r="B30" s="42" t="s">
        <v>86</v>
      </c>
      <c r="C30" s="41" t="s">
        <v>35</v>
      </c>
      <c r="D30" s="41">
        <v>13</v>
      </c>
      <c r="E30" s="13"/>
      <c r="F30" s="14">
        <f t="shared" si="1"/>
        <v>0</v>
      </c>
    </row>
    <row r="31" spans="1:6" ht="31.5" customHeight="1">
      <c r="A31" s="41" t="s">
        <v>73</v>
      </c>
      <c r="B31" s="42" t="s">
        <v>87</v>
      </c>
      <c r="C31" s="41" t="s">
        <v>35</v>
      </c>
      <c r="D31" s="41">
        <v>11</v>
      </c>
      <c r="E31" s="13"/>
      <c r="F31" s="14">
        <f t="shared" si="1"/>
        <v>0</v>
      </c>
    </row>
    <row r="32" spans="1:6" ht="31.5" customHeight="1">
      <c r="A32" s="41" t="s">
        <v>74</v>
      </c>
      <c r="B32" s="42" t="s">
        <v>88</v>
      </c>
      <c r="C32" s="41" t="s">
        <v>35</v>
      </c>
      <c r="D32" s="41">
        <v>8</v>
      </c>
      <c r="E32" s="13"/>
      <c r="F32" s="14">
        <f t="shared" si="1"/>
        <v>0</v>
      </c>
    </row>
    <row r="33" spans="1:6" ht="31.5" customHeight="1">
      <c r="A33" s="41" t="s">
        <v>89</v>
      </c>
      <c r="B33" s="42" t="s">
        <v>90</v>
      </c>
      <c r="C33" s="41" t="s">
        <v>53</v>
      </c>
      <c r="D33" s="41" t="s">
        <v>53</v>
      </c>
      <c r="E33" s="13"/>
      <c r="F33" s="14"/>
    </row>
    <row r="34" spans="1:6" ht="31.5" customHeight="1">
      <c r="A34" s="41" t="s">
        <v>54</v>
      </c>
      <c r="B34" s="42" t="s">
        <v>129</v>
      </c>
      <c r="C34" s="41" t="s">
        <v>35</v>
      </c>
      <c r="D34" s="41">
        <v>3</v>
      </c>
      <c r="E34" s="13"/>
      <c r="F34" s="14">
        <f>ROUND(D34*E34,0)</f>
        <v>0</v>
      </c>
    </row>
    <row r="35" spans="1:6" ht="31.5" customHeight="1">
      <c r="A35" s="41" t="s">
        <v>91</v>
      </c>
      <c r="B35" s="42" t="s">
        <v>92</v>
      </c>
      <c r="C35" s="41" t="s">
        <v>53</v>
      </c>
      <c r="D35" s="41" t="s">
        <v>53</v>
      </c>
      <c r="E35" s="13"/>
      <c r="F35" s="14"/>
    </row>
    <row r="36" spans="1:6" ht="31.5" customHeight="1">
      <c r="A36" s="41" t="s">
        <v>54</v>
      </c>
      <c r="B36" s="42" t="s">
        <v>93</v>
      </c>
      <c r="C36" s="41" t="s">
        <v>35</v>
      </c>
      <c r="D36" s="41">
        <v>2</v>
      </c>
      <c r="E36" s="13"/>
      <c r="F36" s="14">
        <f>ROUND(D36*E36,0)</f>
        <v>0</v>
      </c>
    </row>
    <row r="37" spans="1:6" ht="31.5" customHeight="1">
      <c r="A37" s="41" t="s">
        <v>56</v>
      </c>
      <c r="B37" s="42" t="s">
        <v>94</v>
      </c>
      <c r="C37" s="41" t="s">
        <v>35</v>
      </c>
      <c r="D37" s="41">
        <v>9</v>
      </c>
      <c r="E37" s="13"/>
      <c r="F37" s="14">
        <f aca="true" t="shared" si="2" ref="F37:F46">ROUND(D37*E37,0)</f>
        <v>0</v>
      </c>
    </row>
    <row r="38" spans="1:6" ht="31.5" customHeight="1">
      <c r="A38" s="41" t="s">
        <v>67</v>
      </c>
      <c r="B38" s="42" t="s">
        <v>95</v>
      </c>
      <c r="C38" s="41" t="s">
        <v>35</v>
      </c>
      <c r="D38" s="41">
        <v>4</v>
      </c>
      <c r="E38" s="13"/>
      <c r="F38" s="14">
        <f t="shared" si="2"/>
        <v>0</v>
      </c>
    </row>
    <row r="39" spans="1:6" ht="31.5" customHeight="1">
      <c r="A39" s="41" t="s">
        <v>69</v>
      </c>
      <c r="B39" s="42" t="s">
        <v>96</v>
      </c>
      <c r="C39" s="41" t="s">
        <v>35</v>
      </c>
      <c r="D39" s="41">
        <v>2</v>
      </c>
      <c r="E39" s="13"/>
      <c r="F39" s="14">
        <f t="shared" si="2"/>
        <v>0</v>
      </c>
    </row>
    <row r="40" spans="1:6" ht="31.5" customHeight="1">
      <c r="A40" s="41" t="s">
        <v>71</v>
      </c>
      <c r="B40" s="42" t="s">
        <v>97</v>
      </c>
      <c r="C40" s="41" t="s">
        <v>35</v>
      </c>
      <c r="D40" s="41">
        <v>4</v>
      </c>
      <c r="E40" s="13"/>
      <c r="F40" s="14">
        <f t="shared" si="2"/>
        <v>0</v>
      </c>
    </row>
    <row r="41" spans="1:6" ht="31.5" customHeight="1">
      <c r="A41" s="41" t="s">
        <v>73</v>
      </c>
      <c r="B41" s="42" t="s">
        <v>98</v>
      </c>
      <c r="C41" s="41" t="s">
        <v>35</v>
      </c>
      <c r="D41" s="41">
        <v>4</v>
      </c>
      <c r="E41" s="13"/>
      <c r="F41" s="14">
        <f t="shared" si="2"/>
        <v>0</v>
      </c>
    </row>
    <row r="42" spans="1:6" ht="31.5" customHeight="1">
      <c r="A42" s="41" t="s">
        <v>74</v>
      </c>
      <c r="B42" s="42" t="s">
        <v>99</v>
      </c>
      <c r="C42" s="41" t="s">
        <v>35</v>
      </c>
      <c r="D42" s="41">
        <v>8</v>
      </c>
      <c r="E42" s="13"/>
      <c r="F42" s="14">
        <f t="shared" si="2"/>
        <v>0</v>
      </c>
    </row>
    <row r="43" spans="1:6" ht="31.5" customHeight="1">
      <c r="A43" s="41" t="s">
        <v>100</v>
      </c>
      <c r="B43" s="42" t="s">
        <v>101</v>
      </c>
      <c r="C43" s="41" t="s">
        <v>102</v>
      </c>
      <c r="D43" s="41">
        <v>22</v>
      </c>
      <c r="E43" s="13"/>
      <c r="F43" s="14">
        <f t="shared" si="2"/>
        <v>0</v>
      </c>
    </row>
    <row r="44" spans="1:6" ht="31.5" customHeight="1">
      <c r="A44" s="41" t="s">
        <v>103</v>
      </c>
      <c r="B44" s="42" t="s">
        <v>104</v>
      </c>
      <c r="C44" s="41" t="s">
        <v>102</v>
      </c>
      <c r="D44" s="41">
        <v>92</v>
      </c>
      <c r="E44" s="13"/>
      <c r="F44" s="14">
        <f t="shared" si="2"/>
        <v>0</v>
      </c>
    </row>
    <row r="45" spans="1:6" ht="31.5" customHeight="1">
      <c r="A45" s="41" t="s">
        <v>105</v>
      </c>
      <c r="B45" s="42" t="s">
        <v>106</v>
      </c>
      <c r="C45" s="41" t="s">
        <v>102</v>
      </c>
      <c r="D45" s="41">
        <v>194</v>
      </c>
      <c r="E45" s="13"/>
      <c r="F45" s="14">
        <f t="shared" si="2"/>
        <v>0</v>
      </c>
    </row>
    <row r="46" spans="1:6" ht="31.5" customHeight="1">
      <c r="A46" s="41" t="s">
        <v>107</v>
      </c>
      <c r="B46" s="42" t="s">
        <v>108</v>
      </c>
      <c r="C46" s="41" t="s">
        <v>102</v>
      </c>
      <c r="D46" s="41">
        <v>13</v>
      </c>
      <c r="E46" s="13"/>
      <c r="F46" s="14">
        <f t="shared" si="2"/>
        <v>0</v>
      </c>
    </row>
    <row r="47" spans="1:6" ht="31.5" customHeight="1">
      <c r="A47" s="41" t="s">
        <v>37</v>
      </c>
      <c r="B47" s="42" t="s">
        <v>109</v>
      </c>
      <c r="C47" s="41" t="s">
        <v>53</v>
      </c>
      <c r="D47" s="41" t="s">
        <v>53</v>
      </c>
      <c r="E47" s="13"/>
      <c r="F47" s="14"/>
    </row>
    <row r="48" spans="1:7" ht="31.5" customHeight="1">
      <c r="A48" s="41" t="s">
        <v>54</v>
      </c>
      <c r="B48" s="42" t="s">
        <v>110</v>
      </c>
      <c r="C48" s="41" t="s">
        <v>28</v>
      </c>
      <c r="D48" s="41">
        <f>49008*0.2+920*0.2/10*4+25288/15*6*0.15+2845*2*0.15+275*0.4*0.15+1100*0.15+252*0.4+1836+108+366</f>
        <v>14838.279999999999</v>
      </c>
      <c r="E48" s="13"/>
      <c r="F48" s="14">
        <f>ROUND(D48*E48,0)</f>
        <v>0</v>
      </c>
      <c r="G48" s="25"/>
    </row>
    <row r="49" spans="1:6" ht="31.5" customHeight="1">
      <c r="A49" s="41" t="s">
        <v>56</v>
      </c>
      <c r="B49" s="42" t="s">
        <v>111</v>
      </c>
      <c r="C49" s="41" t="s">
        <v>28</v>
      </c>
      <c r="D49" s="44">
        <f>80*0.15</f>
        <v>12</v>
      </c>
      <c r="E49" s="13"/>
      <c r="F49" s="14">
        <f>ROUND(D49*E49,0)</f>
        <v>0</v>
      </c>
    </row>
    <row r="50" spans="1:6" ht="31.5" customHeight="1">
      <c r="A50" s="41" t="s">
        <v>112</v>
      </c>
      <c r="B50" s="42" t="s">
        <v>113</v>
      </c>
      <c r="C50" s="41" t="s">
        <v>53</v>
      </c>
      <c r="D50" s="41" t="s">
        <v>53</v>
      </c>
      <c r="E50" s="13"/>
      <c r="F50" s="14"/>
    </row>
    <row r="51" spans="1:6" ht="31.5" customHeight="1">
      <c r="A51" s="41" t="s">
        <v>54</v>
      </c>
      <c r="B51" s="42" t="s">
        <v>114</v>
      </c>
      <c r="C51" s="41" t="s">
        <v>115</v>
      </c>
      <c r="D51" s="41">
        <v>180</v>
      </c>
      <c r="E51" s="13"/>
      <c r="F51" s="14">
        <f>ROUND(D51*E51,0)</f>
        <v>0</v>
      </c>
    </row>
    <row r="52" spans="1:6" ht="31.5" customHeight="1">
      <c r="A52" s="41" t="s">
        <v>56</v>
      </c>
      <c r="B52" s="42" t="s">
        <v>116</v>
      </c>
      <c r="C52" s="41" t="s">
        <v>115</v>
      </c>
      <c r="D52" s="41">
        <v>5</v>
      </c>
      <c r="E52" s="13"/>
      <c r="F52" s="14">
        <f aca="true" t="shared" si="3" ref="F52:F57">ROUND(D52*E52,0)</f>
        <v>0</v>
      </c>
    </row>
    <row r="53" spans="1:6" ht="31.5" customHeight="1">
      <c r="A53" s="41" t="s">
        <v>67</v>
      </c>
      <c r="B53" s="42" t="s">
        <v>117</v>
      </c>
      <c r="C53" s="41" t="s">
        <v>115</v>
      </c>
      <c r="D53" s="41">
        <v>86</v>
      </c>
      <c r="E53" s="13"/>
      <c r="F53" s="14">
        <f t="shared" si="3"/>
        <v>0</v>
      </c>
    </row>
    <row r="54" spans="1:6" ht="31.5" customHeight="1">
      <c r="A54" s="41" t="s">
        <v>69</v>
      </c>
      <c r="B54" s="42" t="s">
        <v>118</v>
      </c>
      <c r="C54" s="41" t="s">
        <v>119</v>
      </c>
      <c r="D54" s="41">
        <v>39</v>
      </c>
      <c r="E54" s="13"/>
      <c r="F54" s="14">
        <f t="shared" si="3"/>
        <v>0</v>
      </c>
    </row>
    <row r="55" spans="1:6" ht="31.5" customHeight="1">
      <c r="A55" s="41" t="s">
        <v>71</v>
      </c>
      <c r="B55" s="42" t="s">
        <v>120</v>
      </c>
      <c r="C55" s="41" t="s">
        <v>115</v>
      </c>
      <c r="D55" s="41">
        <v>56</v>
      </c>
      <c r="E55" s="13"/>
      <c r="F55" s="14">
        <f t="shared" si="3"/>
        <v>0</v>
      </c>
    </row>
    <row r="56" spans="1:6" ht="31.5" customHeight="1">
      <c r="A56" s="41" t="s">
        <v>73</v>
      </c>
      <c r="B56" s="42" t="s">
        <v>121</v>
      </c>
      <c r="C56" s="41" t="s">
        <v>119</v>
      </c>
      <c r="D56" s="41">
        <v>4</v>
      </c>
      <c r="E56" s="13"/>
      <c r="F56" s="14">
        <f t="shared" si="3"/>
        <v>0</v>
      </c>
    </row>
    <row r="57" spans="1:6" ht="31.5" customHeight="1">
      <c r="A57" s="41" t="s">
        <v>122</v>
      </c>
      <c r="B57" s="42" t="s">
        <v>123</v>
      </c>
      <c r="C57" s="41" t="s">
        <v>33</v>
      </c>
      <c r="D57" s="44">
        <v>7658</v>
      </c>
      <c r="E57" s="15"/>
      <c r="F57" s="14">
        <f t="shared" si="3"/>
        <v>0</v>
      </c>
    </row>
    <row r="58" spans="1:6" ht="31.5" customHeight="1">
      <c r="A58" s="41" t="s">
        <v>38</v>
      </c>
      <c r="B58" s="42" t="s">
        <v>39</v>
      </c>
      <c r="C58" s="41" t="s">
        <v>53</v>
      </c>
      <c r="D58" s="41"/>
      <c r="E58" s="13"/>
      <c r="F58" s="14"/>
    </row>
    <row r="59" spans="1:6" ht="31.5" customHeight="1">
      <c r="A59" s="41" t="s">
        <v>54</v>
      </c>
      <c r="B59" s="42" t="s">
        <v>124</v>
      </c>
      <c r="C59" s="41" t="s">
        <v>119</v>
      </c>
      <c r="D59" s="41">
        <v>2</v>
      </c>
      <c r="E59" s="15">
        <v>420920</v>
      </c>
      <c r="F59" s="14">
        <f>ROUND(D59*E59,0)</f>
        <v>841840</v>
      </c>
    </row>
    <row r="60" spans="1:6" ht="31.5" customHeight="1">
      <c r="A60" s="41" t="s">
        <v>56</v>
      </c>
      <c r="B60" s="42" t="s">
        <v>125</v>
      </c>
      <c r="C60" s="41" t="s">
        <v>119</v>
      </c>
      <c r="D60" s="41">
        <v>2</v>
      </c>
      <c r="E60" s="13">
        <v>367678</v>
      </c>
      <c r="F60" s="14">
        <f>ROUND(D60*E60,0)</f>
        <v>735356</v>
      </c>
    </row>
    <row r="61" spans="1:6" ht="36" customHeight="1">
      <c r="A61" s="29" t="s">
        <v>127</v>
      </c>
      <c r="B61" s="29"/>
      <c r="C61" s="29"/>
      <c r="D61" s="31">
        <f>ROUND(SUM(F6:F60),0)</f>
        <v>1577196</v>
      </c>
      <c r="E61" s="31"/>
      <c r="F61" s="16" t="s">
        <v>19</v>
      </c>
    </row>
  </sheetData>
  <sheetProtection password="88F9" sheet="1"/>
  <protectedRanges>
    <protectedRange sqref="E6:E10 E12:E20 E22:E24 E26:E32 E34 E36:E46 E48:E49 E51:E57" name="区域1"/>
  </protectedRanges>
  <mergeCells count="6">
    <mergeCell ref="A61:C61"/>
    <mergeCell ref="D61:E61"/>
    <mergeCell ref="A1:F1"/>
    <mergeCell ref="B2:D2"/>
    <mergeCell ref="E2:F2"/>
    <mergeCell ref="A3:F3"/>
  </mergeCells>
  <printOptions horizontalCentered="1"/>
  <pageMargins left="0.7480314960629921" right="0.7480314960629921" top="0.7874015748031497" bottom="1.2708333333333333" header="0.5118110236220472" footer="0.9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7" sqref="D7"/>
    </sheetView>
  </sheetViews>
  <sheetFormatPr defaultColWidth="9.00390625" defaultRowHeight="14.25"/>
  <cols>
    <col min="1" max="1" width="5.75390625" style="6" customWidth="1"/>
    <col min="2" max="2" width="11.75390625" style="6" customWidth="1"/>
    <col min="3" max="3" width="41.125" style="6" customWidth="1"/>
    <col min="4" max="4" width="24.375" style="6" customWidth="1"/>
    <col min="5" max="16384" width="9.00390625" style="6" customWidth="1"/>
  </cols>
  <sheetData>
    <row r="1" spans="1:4" ht="42.75" customHeight="1">
      <c r="A1" s="36" t="s">
        <v>7</v>
      </c>
      <c r="B1" s="36"/>
      <c r="C1" s="36"/>
      <c r="D1" s="36"/>
    </row>
    <row r="2" spans="1:4" s="20" customFormat="1" ht="33.75" customHeight="1">
      <c r="A2" s="37" t="s">
        <v>49</v>
      </c>
      <c r="B2" s="37"/>
      <c r="C2" s="37"/>
      <c r="D2" s="37"/>
    </row>
    <row r="3" spans="1:4" s="20" customFormat="1" ht="36" customHeight="1">
      <c r="A3" s="21" t="s">
        <v>8</v>
      </c>
      <c r="B3" s="21" t="s">
        <v>9</v>
      </c>
      <c r="C3" s="21" t="s">
        <v>10</v>
      </c>
      <c r="D3" s="22" t="s">
        <v>45</v>
      </c>
    </row>
    <row r="4" spans="1:4" s="20" customFormat="1" ht="32.25" customHeight="1">
      <c r="A4" s="23">
        <v>1</v>
      </c>
      <c r="B4" s="23">
        <v>100</v>
      </c>
      <c r="C4" s="23" t="s">
        <v>11</v>
      </c>
      <c r="D4" s="24">
        <f>'第100章'!D10</f>
        <v>0</v>
      </c>
    </row>
    <row r="5" spans="1:4" s="20" customFormat="1" ht="32.25" customHeight="1">
      <c r="A5" s="23">
        <v>2</v>
      </c>
      <c r="B5" s="23">
        <v>200</v>
      </c>
      <c r="C5" s="23" t="s">
        <v>12</v>
      </c>
      <c r="D5" s="24"/>
    </row>
    <row r="6" spans="1:4" s="20" customFormat="1" ht="32.25" customHeight="1">
      <c r="A6" s="23">
        <v>3</v>
      </c>
      <c r="B6" s="23">
        <v>300</v>
      </c>
      <c r="C6" s="23" t="s">
        <v>13</v>
      </c>
      <c r="D6" s="24"/>
    </row>
    <row r="7" spans="1:4" s="20" customFormat="1" ht="32.25" customHeight="1">
      <c r="A7" s="23">
        <v>4</v>
      </c>
      <c r="B7" s="23">
        <v>400</v>
      </c>
      <c r="C7" s="23" t="s">
        <v>14</v>
      </c>
      <c r="D7" s="24"/>
    </row>
    <row r="8" spans="1:4" s="20" customFormat="1" ht="32.25" customHeight="1">
      <c r="A8" s="23">
        <v>5</v>
      </c>
      <c r="B8" s="23">
        <v>500</v>
      </c>
      <c r="C8" s="23" t="s">
        <v>15</v>
      </c>
      <c r="D8" s="24"/>
    </row>
    <row r="9" spans="1:4" s="20" customFormat="1" ht="32.25" customHeight="1">
      <c r="A9" s="23">
        <v>6</v>
      </c>
      <c r="B9" s="23">
        <v>600</v>
      </c>
      <c r="C9" s="23" t="s">
        <v>16</v>
      </c>
      <c r="D9" s="24">
        <f>'第600章'!D61</f>
        <v>1577196</v>
      </c>
    </row>
    <row r="10" spans="1:4" s="20" customFormat="1" ht="32.25" customHeight="1">
      <c r="A10" s="23">
        <v>7</v>
      </c>
      <c r="B10" s="23">
        <v>700</v>
      </c>
      <c r="C10" s="23" t="s">
        <v>17</v>
      </c>
      <c r="D10" s="24"/>
    </row>
    <row r="11" spans="1:4" s="20" customFormat="1" ht="32.25" customHeight="1">
      <c r="A11" s="23">
        <v>8</v>
      </c>
      <c r="B11" s="35" t="s">
        <v>40</v>
      </c>
      <c r="C11" s="35"/>
      <c r="D11" s="24">
        <f>SUM(D4:D10)</f>
        <v>1577196</v>
      </c>
    </row>
    <row r="12" spans="1:4" s="20" customFormat="1" ht="34.5" customHeight="1">
      <c r="A12" s="23">
        <v>9</v>
      </c>
      <c r="B12" s="35" t="s">
        <v>41</v>
      </c>
      <c r="C12" s="35"/>
      <c r="D12" s="24">
        <f>SUM('第600章'!F59:F60)</f>
        <v>1577196</v>
      </c>
    </row>
    <row r="13" spans="1:4" s="20" customFormat="1" ht="34.5" customHeight="1">
      <c r="A13" s="23">
        <v>10</v>
      </c>
      <c r="B13" s="35" t="s">
        <v>42</v>
      </c>
      <c r="C13" s="35"/>
      <c r="D13" s="24">
        <f>ROUND((10502107*0.015),0)</f>
        <v>157532</v>
      </c>
    </row>
    <row r="14" spans="1:4" s="20" customFormat="1" ht="34.5" customHeight="1">
      <c r="A14" s="23">
        <v>11</v>
      </c>
      <c r="B14" s="38" t="s">
        <v>43</v>
      </c>
      <c r="C14" s="39"/>
      <c r="D14" s="24">
        <f>ROUND(D11-D12-D13,0)</f>
        <v>-157532</v>
      </c>
    </row>
    <row r="15" spans="1:4" s="20" customFormat="1" ht="34.5" customHeight="1">
      <c r="A15" s="23">
        <v>12</v>
      </c>
      <c r="B15" s="34" t="s">
        <v>130</v>
      </c>
      <c r="C15" s="35"/>
      <c r="D15" s="24">
        <f>ROUND(D14*3%,0)</f>
        <v>-4726</v>
      </c>
    </row>
    <row r="16" spans="1:4" s="20" customFormat="1" ht="34.5" customHeight="1">
      <c r="A16" s="23">
        <v>13</v>
      </c>
      <c r="B16" s="35" t="s">
        <v>44</v>
      </c>
      <c r="C16" s="35"/>
      <c r="D16" s="24">
        <f>D11+D15</f>
        <v>1572470</v>
      </c>
    </row>
  </sheetData>
  <sheetProtection password="88F9" sheet="1"/>
  <mergeCells count="8">
    <mergeCell ref="B15:C15"/>
    <mergeCell ref="B16:C16"/>
    <mergeCell ref="A1:D1"/>
    <mergeCell ref="B11:C11"/>
    <mergeCell ref="B12:C12"/>
    <mergeCell ref="A2:D2"/>
    <mergeCell ref="B13:C13"/>
    <mergeCell ref="B14:C14"/>
  </mergeCells>
  <printOptions horizontalCentered="1"/>
  <pageMargins left="0.5118110236220472" right="0.5118110236220472" top="0.88" bottom="1.84" header="0.31496062992125984" footer="1.7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</cp:lastModifiedBy>
  <cp:lastPrinted>2014-09-25T02:22:23Z</cp:lastPrinted>
  <dcterms:created xsi:type="dcterms:W3CDTF">2008-04-07T07:00:19Z</dcterms:created>
  <dcterms:modified xsi:type="dcterms:W3CDTF">2014-09-25T02:22:30Z</dcterms:modified>
  <cp:category/>
  <cp:version/>
  <cp:contentType/>
  <cp:contentStatus/>
</cp:coreProperties>
</file>