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firstSheet="1" activeTab="4"/>
  </bookViews>
  <sheets>
    <sheet name="第100章（龙尹路）" sheetId="1" r:id="rId1"/>
    <sheet name="第600章（龙尹路）" sheetId="2" r:id="rId2"/>
    <sheet name="第100章（右堤路）" sheetId="3" r:id="rId3"/>
    <sheet name="第600章（右堤路）" sheetId="4" r:id="rId4"/>
    <sheet name="汇总表" sheetId="5" r:id="rId5"/>
  </sheets>
  <definedNames>
    <definedName name="_xlnm.Print_Area" localSheetId="4">'汇总表'!$A$1:$F$17</definedName>
    <definedName name="_xlnm.Print_Titles" localSheetId="1">'第600章（龙尹路）'!$1:$4</definedName>
    <definedName name="_xlnm.Print_Titles" localSheetId="3">'第600章（右堤路）'!$1:$4</definedName>
  </definedNames>
  <calcPr fullCalcOnLoad="1"/>
</workbook>
</file>

<file path=xl/sharedStrings.xml><?xml version="1.0" encoding="utf-8"?>
<sst xmlns="http://schemas.openxmlformats.org/spreadsheetml/2006/main" count="227" uniqueCount="122">
  <si>
    <t>工程量清单</t>
  </si>
  <si>
    <t>工程名称：</t>
  </si>
  <si>
    <t>货币单位：人民币元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</si>
  <si>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</si>
  <si>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</si>
  <si>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</si>
  <si>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</si>
  <si>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</si>
  <si>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</si>
  <si>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</si>
  <si>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</si>
  <si>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</si>
  <si>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</si>
  <si>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</si>
  <si>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</si>
  <si>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</si>
  <si>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</si>
  <si>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</si>
  <si>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</si>
  <si>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</si>
  <si>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</si>
  <si>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602-2</t>
  </si>
  <si>
    <t>单面波形梁钢护栏</t>
  </si>
  <si>
    <t>m</t>
  </si>
  <si>
    <t>604-1</t>
  </si>
  <si>
    <t>604-5</t>
  </si>
  <si>
    <t>单悬臂式交通标志</t>
  </si>
  <si>
    <t>605-1</t>
  </si>
  <si>
    <t>m2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</si>
  <si>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</si>
  <si>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</si>
  <si>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</si>
  <si>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</si>
  <si>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</si>
  <si>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</si>
  <si>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</si>
  <si>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</si>
  <si>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</si>
  <si>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</si>
  <si>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</si>
  <si>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</si>
  <si>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</si>
  <si>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</si>
  <si>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</si>
  <si>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</si>
  <si>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</si>
  <si>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</si>
  <si>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</si>
  <si>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合计</t>
  </si>
  <si>
    <t/>
  </si>
  <si>
    <t>-a</t>
  </si>
  <si>
    <t>-b</t>
  </si>
  <si>
    <t>套</t>
  </si>
  <si>
    <t>热熔型涂料路面标线</t>
  </si>
  <si>
    <t>处</t>
  </si>
  <si>
    <t>清单     第100章   总则</t>
  </si>
  <si>
    <t>清单     第600章  安全设施及预埋管线</t>
  </si>
  <si>
    <t>清单     第100章   总则</t>
  </si>
  <si>
    <t>清单     第600章  安全设施及预埋管线</t>
  </si>
  <si>
    <t>单柱式交通标志</t>
  </si>
  <si>
    <t>顺义区右堤路（顺平路～龙塘路）大修工程-交通工程</t>
  </si>
  <si>
    <t>顺义区龙尹路（昌金路～顺平路）大修工程-交通工程</t>
  </si>
  <si>
    <t>工程名称：顺义区龙尹路（昌金路～顺平路）大修工程-交通工程、右堤路（顺平路～龙塘路）大修工程-交通工程</t>
  </si>
  <si>
    <t>龙尹路</t>
  </si>
  <si>
    <t>右堤路</t>
  </si>
  <si>
    <t>604-8</t>
  </si>
  <si>
    <t>公里桩</t>
  </si>
  <si>
    <t>座</t>
  </si>
  <si>
    <t>604-10</t>
  </si>
  <si>
    <t>百米桩</t>
  </si>
  <si>
    <t>604-12</t>
  </si>
  <si>
    <t>铝反光牌面</t>
  </si>
  <si>
    <t>圆形1000mm</t>
  </si>
  <si>
    <t>面</t>
  </si>
  <si>
    <t>400×600mm</t>
  </si>
  <si>
    <t>602-8</t>
  </si>
  <si>
    <t>-c</t>
  </si>
  <si>
    <r>
      <t>2（800mm×800mm）</t>
    </r>
    <r>
      <rPr>
        <sz val="10.5"/>
        <color indexed="8"/>
        <rFont val="宋体"/>
        <family val="0"/>
      </rPr>
      <t>（玻璃钢立柱、标志板，反光等级：超强级）</t>
    </r>
  </si>
  <si>
    <t>2（400mm×600mm）（玻璃钢立柱、标志板，反光等级：超强级）</t>
  </si>
  <si>
    <t>-d</t>
  </si>
  <si>
    <t>604-7</t>
  </si>
  <si>
    <t>附着式交通标志</t>
  </si>
  <si>
    <t>里程碑</t>
  </si>
  <si>
    <t>个</t>
  </si>
  <si>
    <t>道口标柱</t>
  </si>
  <si>
    <t>根</t>
  </si>
  <si>
    <t>604-13</t>
  </si>
  <si>
    <t>更换版面</t>
  </si>
  <si>
    <t>604-14</t>
  </si>
  <si>
    <t>重新贴膜</t>
  </si>
  <si>
    <t>4500mm×2600mm</t>
  </si>
  <si>
    <t>4000mm×2000mm</t>
  </si>
  <si>
    <t>a=1100mm（荧光黄绿）</t>
  </si>
  <si>
    <t>波形梁护栏（打入式护栏，4mm厚板，φ140立柱）</t>
  </si>
  <si>
    <t>-e</t>
  </si>
  <si>
    <t>-f</t>
  </si>
  <si>
    <t>-c</t>
  </si>
  <si>
    <t>a=1100mm</t>
  </si>
  <si>
    <r>
      <t>6</t>
    </r>
    <r>
      <rPr>
        <sz val="10.5"/>
        <color indexed="8"/>
        <rFont val="宋体"/>
        <family val="0"/>
      </rPr>
      <t>02-9</t>
    </r>
  </si>
  <si>
    <t>拆除波形梁护栏</t>
  </si>
  <si>
    <t>D=800mm（八角）（玻璃钢立柱、标志板，反光等级：超强级）</t>
  </si>
  <si>
    <r>
      <t>单悬臂5100mm</t>
    </r>
    <r>
      <rPr>
        <sz val="10.5"/>
        <color indexed="8"/>
        <rFont val="宋体"/>
        <family val="0"/>
      </rPr>
      <t>×</t>
    </r>
    <r>
      <rPr>
        <sz val="10.5"/>
        <color indexed="8"/>
        <rFont val="宋体"/>
        <family val="0"/>
      </rPr>
      <t>2600</t>
    </r>
    <r>
      <rPr>
        <sz val="10.5"/>
        <color indexed="8"/>
        <rFont val="宋体"/>
        <family val="0"/>
      </rPr>
      <t>mm</t>
    </r>
    <r>
      <rPr>
        <sz val="10.5"/>
        <color indexed="8"/>
        <rFont val="宋体"/>
        <family val="0"/>
      </rPr>
      <t>（φ</t>
    </r>
    <r>
      <rPr>
        <sz val="10.5"/>
        <color indexed="8"/>
        <rFont val="宋体"/>
        <family val="0"/>
      </rPr>
      <t>325</t>
    </r>
    <r>
      <rPr>
        <sz val="10.5"/>
        <color indexed="8"/>
        <rFont val="宋体"/>
        <family val="0"/>
      </rPr>
      <t>钢管立柱，</t>
    </r>
    <r>
      <rPr>
        <sz val="10.5"/>
        <color indexed="8"/>
        <rFont val="宋体"/>
        <family val="0"/>
      </rPr>
      <t>3mm</t>
    </r>
    <r>
      <rPr>
        <sz val="10.5"/>
        <color indexed="8"/>
        <rFont val="宋体"/>
        <family val="0"/>
      </rPr>
      <t>铝合金标志板，反光等级：超强级）</t>
    </r>
  </si>
  <si>
    <t>单悬臂2（a=1100mm）（φ133钢管立柱，3mm铝合金标志板，反光等级：超强级）</t>
  </si>
  <si>
    <t>单悬臂2（a=1100mm）（荧光黄绿）（φ133钢管立柱，3mm铝合金标志板，反光膜：荧光黄绿）</t>
  </si>
  <si>
    <t>单悬臂a=1100mm（荧光黄绿）（φ133钢管立柱，3mm铝合金标志板，反光膜：荧光黄绿）</t>
  </si>
  <si>
    <t>单悬臂a=1100mm（φ133钢管立柱，3mm铝合金标志板，反光等级：超强级）</t>
  </si>
  <si>
    <t>D=800mm（八角）</t>
  </si>
  <si>
    <t>单悬臂2000mm×700mm（φ133钢管立柱，3mm铝合金标志板，反光等级：超强级）</t>
  </si>
  <si>
    <t>单悬臂2000mm×700mm</t>
  </si>
  <si>
    <t>单悬臂a=1100mm</t>
  </si>
  <si>
    <t>单悬臂a=1100mm（荧光黄绿）</t>
  </si>
  <si>
    <r>
      <t>热熔型涂料标线</t>
    </r>
    <r>
      <rPr>
        <sz val="10.5"/>
        <rFont val="宋体"/>
        <family val="0"/>
      </rPr>
      <t>（厚1.8±0.1mm）</t>
    </r>
  </si>
  <si>
    <t>个</t>
  </si>
  <si>
    <r>
      <t>D=800（八角）</t>
    </r>
    <r>
      <rPr>
        <sz val="10.5"/>
        <color indexed="8"/>
        <rFont val="宋体"/>
        <family val="0"/>
      </rPr>
      <t>（玻璃钢立柱、标志板，反光等级：超强级）</t>
    </r>
  </si>
  <si>
    <t>自发光护栏</t>
  </si>
  <si>
    <t>太阳能黄闪灯</t>
  </si>
  <si>
    <t>个</t>
  </si>
  <si>
    <t>现状护栏端头外展</t>
  </si>
  <si>
    <r>
      <t>-</t>
    </r>
    <r>
      <rPr>
        <sz val="10.5"/>
        <color indexed="8"/>
        <rFont val="宋体"/>
        <family val="0"/>
      </rPr>
      <t>c</t>
    </r>
  </si>
  <si>
    <t>薄层铺装减速线</t>
  </si>
  <si>
    <t>热熔型涂料标线（厚1.2±0.1mm）</t>
  </si>
  <si>
    <t>热熔型涂料标线（厚1.8±0.1mm）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</si>
</sst>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_);[Red]\(0\)"/>
    <numFmt numFmtId="180" formatCode="#0.000"/>
    <numFmt numFmtId="181" formatCode="0.000_ "/>
    <numFmt numFmtId="182" formatCode="0.0_ "/>
    <numFmt numFmtId="183" formatCode="0.0000_ "/>
  </numFmts>
  <fonts count="34">
    <font>
      <sz val="12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u val="single"/>
      <sz val="11"/>
      <name val="宋体"/>
      <family val="0"/>
    </font>
    <font>
      <sz val="11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23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24" fillId="15" borderId="0" applyNumberFormat="0" applyBorder="0" applyAlignment="0" applyProtection="0"/>
    <xf numFmtId="0" fontId="25" fillId="14" borderId="8" applyNumberFormat="0" applyAlignment="0" applyProtection="0"/>
    <xf numFmtId="0" fontId="26" fillId="7" borderId="5" applyNumberFormat="0" applyAlignment="0" applyProtection="0"/>
    <xf numFmtId="0" fontId="2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0" fillId="9" borderId="9" applyNumberFormat="0" applyFont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NumberFormat="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78" fontId="5" fillId="0" borderId="1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177" fontId="31" fillId="0" borderId="10" xfId="61" applyNumberFormat="1" applyFont="1" applyFill="1" applyBorder="1" applyAlignment="1" applyProtection="1">
      <alignment horizontal="center" vertical="center" shrinkToFit="1"/>
      <protection/>
    </xf>
    <xf numFmtId="178" fontId="31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178" fontId="29" fillId="0" borderId="1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8" fontId="2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61" applyFont="1" applyFill="1" applyBorder="1" applyAlignment="1">
      <alignment horizontal="left" vertical="center" shrinkToFit="1"/>
      <protection/>
    </xf>
    <xf numFmtId="0" fontId="33" fillId="0" borderId="0" xfId="0" applyFont="1" applyFill="1" applyAlignment="1">
      <alignment vertical="center"/>
    </xf>
    <xf numFmtId="49" fontId="33" fillId="0" borderId="0" xfId="61" applyNumberFormat="1" applyFont="1" applyFill="1" applyBorder="1" applyAlignment="1">
      <alignment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61" applyFont="1" applyFill="1">
      <alignment vertical="center"/>
      <protection/>
    </xf>
    <xf numFmtId="0" fontId="30" fillId="8" borderId="10" xfId="0" applyFont="1" applyFill="1" applyBorder="1" applyAlignment="1" applyProtection="1">
      <alignment horizontal="center" vertical="center" wrapText="1"/>
      <protection/>
    </xf>
    <xf numFmtId="0" fontId="30" fillId="8" borderId="10" xfId="0" applyFont="1" applyFill="1" applyBorder="1" applyAlignment="1" applyProtection="1">
      <alignment horizontal="left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wrapText="1"/>
      <protection/>
    </xf>
    <xf numFmtId="177" fontId="31" fillId="0" borderId="10" xfId="61" applyNumberFormat="1" applyFont="1" applyFill="1" applyBorder="1" applyAlignment="1" applyProtection="1">
      <alignment horizontal="center" vertical="center" shrinkToFit="1"/>
      <protection/>
    </xf>
    <xf numFmtId="178" fontId="31" fillId="0" borderId="10" xfId="61" applyNumberFormat="1" applyFont="1" applyFill="1" applyBorder="1" applyAlignment="1" applyProtection="1">
      <alignment horizontal="center" vertical="center" shrinkToFit="1"/>
      <protection hidden="1"/>
    </xf>
    <xf numFmtId="178" fontId="9" fillId="8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center" vertical="center" shrinkToFit="1"/>
      <protection/>
    </xf>
    <xf numFmtId="177" fontId="9" fillId="0" borderId="10" xfId="0" applyNumberFormat="1" applyFont="1" applyFill="1" applyBorder="1" applyAlignment="1" applyProtection="1">
      <alignment horizontal="center" vertical="center" shrinkToFit="1"/>
      <protection/>
    </xf>
    <xf numFmtId="0" fontId="30" fillId="8" borderId="10" xfId="0" applyFont="1" applyFill="1" applyBorder="1" applyAlignment="1" applyProtection="1">
      <alignment horizontal="center" vertical="center" wrapText="1"/>
      <protection/>
    </xf>
    <xf numFmtId="0" fontId="30" fillId="8" borderId="10" xfId="0" applyFont="1" applyFill="1" applyBorder="1" applyAlignment="1" applyProtection="1" quotePrefix="1">
      <alignment horizontal="center" vertical="center" wrapText="1"/>
      <protection/>
    </xf>
    <xf numFmtId="0" fontId="30" fillId="8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29" fillId="8" borderId="10" xfId="0" applyFont="1" applyFill="1" applyBorder="1" applyAlignment="1" applyProtection="1">
      <alignment horizontal="left" vertical="center" wrapText="1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61" applyFont="1" applyFill="1">
      <alignment vertical="center"/>
      <protection/>
    </xf>
    <xf numFmtId="0" fontId="30" fillId="8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 shrinkToFit="1"/>
      <protection/>
    </xf>
    <xf numFmtId="0" fontId="3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right" vertical="center"/>
      <protection/>
    </xf>
    <xf numFmtId="178" fontId="32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10" xfId="0" applyFont="1" applyFill="1" applyBorder="1" applyAlignment="1" applyProtection="1">
      <alignment horizontal="left" vertical="center" wrapText="1"/>
      <protection/>
    </xf>
    <xf numFmtId="177" fontId="9" fillId="8" borderId="10" xfId="0" applyNumberFormat="1" applyFont="1" applyFill="1" applyBorder="1" applyAlignment="1" applyProtection="1">
      <alignment horizontal="center" vertical="center" wrapText="1"/>
      <protection/>
    </xf>
    <xf numFmtId="0" fontId="30" fillId="8" borderId="10" xfId="0" applyFont="1" applyFill="1" applyBorder="1" applyAlignment="1" applyProtection="1" quotePrefix="1">
      <alignment horizontal="center" vertical="center" wrapText="1"/>
      <protection/>
    </xf>
    <xf numFmtId="0" fontId="30" fillId="8" borderId="10" xfId="0" applyFont="1" applyFill="1" applyBorder="1" applyAlignment="1" applyProtection="1">
      <alignment horizontal="left" vertical="center" wrapText="1"/>
      <protection/>
    </xf>
    <xf numFmtId="178" fontId="30" fillId="8" borderId="10" xfId="0" applyNumberFormat="1" applyFont="1" applyFill="1" applyBorder="1" applyAlignment="1" applyProtection="1">
      <alignment horizontal="center" vertical="center" wrapText="1"/>
      <protection/>
    </xf>
    <xf numFmtId="177" fontId="30" fillId="8" borderId="10" xfId="0" applyNumberFormat="1" applyFont="1" applyFill="1" applyBorder="1" applyAlignment="1" applyProtection="1">
      <alignment horizontal="center" vertical="center" wrapText="1"/>
      <protection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9" sqref="H9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55" t="s">
        <v>0</v>
      </c>
      <c r="B1" s="55"/>
      <c r="C1" s="55"/>
      <c r="D1" s="55"/>
      <c r="E1" s="55"/>
      <c r="F1" s="55"/>
    </row>
    <row r="2" spans="1:5" ht="44.25" customHeight="1">
      <c r="A2" s="1" t="s">
        <v>1</v>
      </c>
      <c r="B2" s="56" t="s">
        <v>61</v>
      </c>
      <c r="C2" s="57"/>
      <c r="D2" s="57"/>
      <c r="E2" s="1" t="s">
        <v>2</v>
      </c>
    </row>
    <row r="3" spans="1:6" s="12" customFormat="1" ht="39.75" customHeight="1">
      <c r="A3" s="58" t="s">
        <v>55</v>
      </c>
      <c r="B3" s="58"/>
      <c r="C3" s="58"/>
      <c r="D3" s="58"/>
      <c r="E3" s="58"/>
      <c r="F3" s="58"/>
    </row>
    <row r="4" spans="1:6" ht="39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39.75" customHeight="1">
      <c r="A5" s="14" t="s">
        <v>9</v>
      </c>
      <c r="B5" s="15" t="s">
        <v>10</v>
      </c>
      <c r="C5" s="14" t="s">
        <v>11</v>
      </c>
      <c r="D5" s="14">
        <v>1</v>
      </c>
      <c r="E5" s="20"/>
      <c r="F5" s="16">
        <f>ROUND(D5*E5,0)</f>
        <v>0</v>
      </c>
    </row>
    <row r="6" spans="1:6" ht="39.75" customHeight="1">
      <c r="A6" s="14" t="s">
        <v>12</v>
      </c>
      <c r="B6" s="15" t="s">
        <v>13</v>
      </c>
      <c r="C6" s="14" t="s">
        <v>11</v>
      </c>
      <c r="D6" s="14">
        <v>1</v>
      </c>
      <c r="E6" s="20"/>
      <c r="F6" s="16">
        <f>ROUND(D6*E6,0)</f>
        <v>0</v>
      </c>
    </row>
    <row r="7" spans="1:6" ht="39.75" customHeight="1">
      <c r="A7" s="14" t="s">
        <v>14</v>
      </c>
      <c r="B7" s="15" t="s">
        <v>15</v>
      </c>
      <c r="C7" s="14" t="s">
        <v>11</v>
      </c>
      <c r="D7" s="14">
        <v>1</v>
      </c>
      <c r="E7" s="20"/>
      <c r="F7" s="16">
        <f>ROUND(D7*E7,0)</f>
        <v>0</v>
      </c>
    </row>
    <row r="8" spans="1:6" ht="39.75" customHeight="1">
      <c r="A8" s="14" t="s">
        <v>16</v>
      </c>
      <c r="B8" s="15" t="s">
        <v>17</v>
      </c>
      <c r="C8" s="14" t="s">
        <v>11</v>
      </c>
      <c r="D8" s="14">
        <v>1</v>
      </c>
      <c r="E8" s="20"/>
      <c r="F8" s="16">
        <f>ROUND(D8*E8,0)</f>
        <v>0</v>
      </c>
    </row>
    <row r="9" spans="1:14" ht="39.75" customHeight="1">
      <c r="A9" s="59" t="s">
        <v>18</v>
      </c>
      <c r="B9" s="59"/>
      <c r="C9" s="59"/>
      <c r="D9" s="60">
        <f>ROUND(SUM(F5:F8),0)</f>
        <v>0</v>
      </c>
      <c r="E9" s="60"/>
      <c r="F9" s="17" t="s">
        <v>19</v>
      </c>
      <c r="G9" s="18"/>
      <c r="H9" s="18"/>
      <c r="I9" s="18"/>
      <c r="J9" s="18"/>
      <c r="K9" s="18"/>
      <c r="L9" s="18"/>
      <c r="M9" s="18"/>
      <c r="N9" s="18"/>
    </row>
    <row r="10" ht="32.25" customHeight="1"/>
    <row r="11" ht="25.5" customHeight="1">
      <c r="A11" s="19"/>
    </row>
  </sheetData>
  <sheetProtection password="E16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J12" sqref="J12"/>
    </sheetView>
  </sheetViews>
  <sheetFormatPr defaultColWidth="9.00390625" defaultRowHeight="14.25"/>
  <cols>
    <col min="1" max="1" width="9.125" style="3" customWidth="1"/>
    <col min="2" max="2" width="27.6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45.75" customHeight="1">
      <c r="A1" s="61" t="s">
        <v>0</v>
      </c>
      <c r="B1" s="61"/>
      <c r="C1" s="61"/>
      <c r="D1" s="61"/>
      <c r="E1" s="61"/>
      <c r="F1" s="61"/>
    </row>
    <row r="2" spans="1:6" ht="38.25" customHeight="1">
      <c r="A2" s="7" t="s">
        <v>1</v>
      </c>
      <c r="B2" s="57" t="str">
        <f>'第100章（龙尹路）'!B2</f>
        <v>顺义区龙尹路（昌金路～顺平路）大修工程-交通工程</v>
      </c>
      <c r="C2" s="57"/>
      <c r="D2" s="57"/>
      <c r="E2" s="62" t="s">
        <v>20</v>
      </c>
      <c r="F2" s="62"/>
    </row>
    <row r="3" spans="1:6" ht="34.5" customHeight="1">
      <c r="A3" s="63" t="s">
        <v>56</v>
      </c>
      <c r="B3" s="63"/>
      <c r="C3" s="63"/>
      <c r="D3" s="63"/>
      <c r="E3" s="63"/>
      <c r="F3" s="63"/>
    </row>
    <row r="4" spans="1:6" ht="30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</row>
    <row r="5" spans="1:6" ht="30" customHeight="1">
      <c r="A5" s="24" t="s">
        <v>24</v>
      </c>
      <c r="B5" s="34" t="s">
        <v>59</v>
      </c>
      <c r="C5" s="24" t="s">
        <v>49</v>
      </c>
      <c r="D5" s="26"/>
      <c r="E5" s="22"/>
      <c r="F5" s="23"/>
    </row>
    <row r="6" spans="1:6" ht="39" customHeight="1">
      <c r="A6" s="24" t="s">
        <v>50</v>
      </c>
      <c r="B6" s="49" t="s">
        <v>113</v>
      </c>
      <c r="C6" s="52" t="s">
        <v>112</v>
      </c>
      <c r="D6" s="82">
        <v>77</v>
      </c>
      <c r="E6" s="22"/>
      <c r="F6" s="23">
        <f aca="true" t="shared" si="0" ref="F6:F13">ROUND(D6*E6,0)</f>
        <v>0</v>
      </c>
    </row>
    <row r="7" spans="1:6" ht="30" customHeight="1">
      <c r="A7" s="38" t="s">
        <v>65</v>
      </c>
      <c r="B7" s="39" t="s">
        <v>66</v>
      </c>
      <c r="C7" s="38" t="s">
        <v>67</v>
      </c>
      <c r="D7" s="82">
        <v>2</v>
      </c>
      <c r="E7" s="22"/>
      <c r="F7" s="23">
        <f t="shared" si="0"/>
        <v>0</v>
      </c>
    </row>
    <row r="8" spans="1:6" ht="30" customHeight="1">
      <c r="A8" s="38" t="s">
        <v>68</v>
      </c>
      <c r="B8" s="39" t="s">
        <v>69</v>
      </c>
      <c r="C8" s="38" t="s">
        <v>67</v>
      </c>
      <c r="D8" s="82">
        <v>15</v>
      </c>
      <c r="E8" s="22"/>
      <c r="F8" s="23">
        <f t="shared" si="0"/>
        <v>0</v>
      </c>
    </row>
    <row r="9" spans="1:6" ht="30" customHeight="1">
      <c r="A9" s="38" t="s">
        <v>70</v>
      </c>
      <c r="B9" s="39" t="s">
        <v>71</v>
      </c>
      <c r="C9" s="38" t="s">
        <v>49</v>
      </c>
      <c r="D9" s="82"/>
      <c r="E9" s="22"/>
      <c r="F9" s="23"/>
    </row>
    <row r="10" spans="1:6" ht="30" customHeight="1">
      <c r="A10" s="38" t="s">
        <v>50</v>
      </c>
      <c r="B10" s="39" t="s">
        <v>72</v>
      </c>
      <c r="C10" s="38" t="s">
        <v>73</v>
      </c>
      <c r="D10" s="82">
        <v>50</v>
      </c>
      <c r="E10" s="22"/>
      <c r="F10" s="23">
        <f t="shared" si="0"/>
        <v>0</v>
      </c>
    </row>
    <row r="11" spans="1:6" ht="30" customHeight="1">
      <c r="A11" s="38" t="s">
        <v>51</v>
      </c>
      <c r="B11" s="39" t="s">
        <v>74</v>
      </c>
      <c r="C11" s="38" t="s">
        <v>73</v>
      </c>
      <c r="D11" s="82">
        <v>54</v>
      </c>
      <c r="E11" s="22"/>
      <c r="F11" s="23">
        <f t="shared" si="0"/>
        <v>0</v>
      </c>
    </row>
    <row r="12" spans="1:6" ht="30" customHeight="1">
      <c r="A12" s="24" t="s">
        <v>27</v>
      </c>
      <c r="B12" s="25" t="s">
        <v>53</v>
      </c>
      <c r="C12" s="24" t="s">
        <v>49</v>
      </c>
      <c r="D12" s="82"/>
      <c r="E12" s="22"/>
      <c r="F12" s="23"/>
    </row>
    <row r="13" spans="1:9" ht="30" customHeight="1">
      <c r="A13" s="24" t="s">
        <v>50</v>
      </c>
      <c r="B13" s="49" t="s">
        <v>111</v>
      </c>
      <c r="C13" s="24" t="s">
        <v>28</v>
      </c>
      <c r="D13" s="83">
        <v>4304</v>
      </c>
      <c r="E13" s="22"/>
      <c r="F13" s="23">
        <f t="shared" si="0"/>
        <v>0</v>
      </c>
      <c r="I13" s="37"/>
    </row>
    <row r="14" spans="1:6" ht="30" customHeight="1">
      <c r="A14" s="64" t="s">
        <v>29</v>
      </c>
      <c r="B14" s="64"/>
      <c r="C14" s="64"/>
      <c r="D14" s="65">
        <f>ROUND(SUM(F5:F13),0)</f>
        <v>0</v>
      </c>
      <c r="E14" s="65"/>
      <c r="F14" s="31" t="s">
        <v>19</v>
      </c>
    </row>
  </sheetData>
  <sheetProtection password="E169" sheet="1"/>
  <protectedRanges>
    <protectedRange sqref="E6:E8 E10:E11 E13" name="区域1"/>
  </protectedRanges>
  <mergeCells count="6">
    <mergeCell ref="A1:F1"/>
    <mergeCell ref="B2:D2"/>
    <mergeCell ref="E2:F2"/>
    <mergeCell ref="A3:F3"/>
    <mergeCell ref="A14:C14"/>
    <mergeCell ref="D14:E14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6" sqref="I6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4" width="11.25390625" style="1" customWidth="1"/>
    <col min="5" max="5" width="10.625" style="1" customWidth="1"/>
    <col min="6" max="6" width="11.75390625" style="1" customWidth="1"/>
    <col min="7" max="7" width="9.00390625" style="1" customWidth="1"/>
    <col min="8" max="8" width="11.625" style="1" bestFit="1" customWidth="1"/>
    <col min="9" max="9" width="9.375" style="1" bestFit="1" customWidth="1"/>
    <col min="10" max="16384" width="9.00390625" style="1" customWidth="1"/>
  </cols>
  <sheetData>
    <row r="1" spans="1:6" ht="39.75" customHeight="1">
      <c r="A1" s="55" t="s">
        <v>0</v>
      </c>
      <c r="B1" s="55"/>
      <c r="C1" s="55"/>
      <c r="D1" s="55"/>
      <c r="E1" s="55"/>
      <c r="F1" s="55"/>
    </row>
    <row r="2" spans="1:5" ht="33" customHeight="1">
      <c r="A2" s="32" t="s">
        <v>1</v>
      </c>
      <c r="B2" s="66" t="s">
        <v>60</v>
      </c>
      <c r="C2" s="67"/>
      <c r="D2" s="67"/>
      <c r="E2" s="1" t="s">
        <v>2</v>
      </c>
    </row>
    <row r="3" spans="1:6" s="12" customFormat="1" ht="39.75" customHeight="1">
      <c r="A3" s="58" t="s">
        <v>57</v>
      </c>
      <c r="B3" s="58"/>
      <c r="C3" s="58"/>
      <c r="D3" s="58"/>
      <c r="E3" s="58"/>
      <c r="F3" s="58"/>
    </row>
    <row r="4" spans="1:6" ht="39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39.75" customHeight="1">
      <c r="A5" s="14" t="s">
        <v>9</v>
      </c>
      <c r="B5" s="15" t="s">
        <v>10</v>
      </c>
      <c r="C5" s="14" t="s">
        <v>11</v>
      </c>
      <c r="D5" s="14">
        <v>1</v>
      </c>
      <c r="E5" s="20"/>
      <c r="F5" s="16">
        <f>ROUND(D5*E5,0)</f>
        <v>0</v>
      </c>
    </row>
    <row r="6" spans="1:6" ht="39.75" customHeight="1">
      <c r="A6" s="14" t="s">
        <v>12</v>
      </c>
      <c r="B6" s="15" t="s">
        <v>13</v>
      </c>
      <c r="C6" s="14" t="s">
        <v>11</v>
      </c>
      <c r="D6" s="14">
        <v>1</v>
      </c>
      <c r="E6" s="20"/>
      <c r="F6" s="16">
        <f>ROUND(D6*E6,0)</f>
        <v>0</v>
      </c>
    </row>
    <row r="7" spans="1:6" ht="39.75" customHeight="1">
      <c r="A7" s="14" t="s">
        <v>14</v>
      </c>
      <c r="B7" s="15" t="s">
        <v>15</v>
      </c>
      <c r="C7" s="14" t="s">
        <v>11</v>
      </c>
      <c r="D7" s="14">
        <v>1</v>
      </c>
      <c r="E7" s="20"/>
      <c r="F7" s="16">
        <f>ROUND(D7*E7,0)</f>
        <v>0</v>
      </c>
    </row>
    <row r="8" spans="1:6" ht="39.75" customHeight="1">
      <c r="A8" s="14" t="s">
        <v>16</v>
      </c>
      <c r="B8" s="15" t="s">
        <v>17</v>
      </c>
      <c r="C8" s="14" t="s">
        <v>11</v>
      </c>
      <c r="D8" s="14">
        <v>1</v>
      </c>
      <c r="E8" s="20"/>
      <c r="F8" s="16">
        <f>ROUND(D8*E8,0)</f>
        <v>0</v>
      </c>
    </row>
    <row r="9" spans="1:14" ht="39.75" customHeight="1">
      <c r="A9" s="59" t="s">
        <v>18</v>
      </c>
      <c r="B9" s="59"/>
      <c r="C9" s="59"/>
      <c r="D9" s="60">
        <f>ROUND(SUM(F5:F8),0)</f>
        <v>0</v>
      </c>
      <c r="E9" s="60"/>
      <c r="F9" s="17" t="s">
        <v>19</v>
      </c>
      <c r="G9" s="18"/>
      <c r="H9" s="18"/>
      <c r="I9" s="18"/>
      <c r="J9" s="18"/>
      <c r="K9" s="18"/>
      <c r="L9" s="18"/>
      <c r="M9" s="18"/>
      <c r="N9" s="18"/>
    </row>
    <row r="10" ht="32.25" customHeight="1"/>
    <row r="11" ht="25.5" customHeight="1">
      <c r="A11" s="19"/>
    </row>
  </sheetData>
  <sheetProtection password="E169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8">
      <selection activeCell="E6" sqref="E6"/>
    </sheetView>
  </sheetViews>
  <sheetFormatPr defaultColWidth="9.00390625" defaultRowHeight="14.25"/>
  <cols>
    <col min="1" max="1" width="9.125" style="3" customWidth="1"/>
    <col min="2" max="2" width="28.125" style="4" customWidth="1"/>
    <col min="3" max="3" width="8.75390625" style="4" customWidth="1"/>
    <col min="4" max="4" width="9.50390625" style="5" customWidth="1"/>
    <col min="5" max="5" width="12.125" style="6" customWidth="1"/>
    <col min="6" max="6" width="12.875" style="6" customWidth="1"/>
    <col min="7" max="16384" width="9.00390625" style="4" customWidth="1"/>
  </cols>
  <sheetData>
    <row r="1" spans="1:6" ht="34.5" customHeight="1">
      <c r="A1" s="61" t="s">
        <v>0</v>
      </c>
      <c r="B1" s="61"/>
      <c r="C1" s="61"/>
      <c r="D1" s="61"/>
      <c r="E1" s="61"/>
      <c r="F1" s="61"/>
    </row>
    <row r="2" spans="1:6" ht="36.75" customHeight="1">
      <c r="A2" s="33" t="s">
        <v>1</v>
      </c>
      <c r="B2" s="67" t="str">
        <f>'第100章（右堤路）'!B2:D2</f>
        <v>顺义区右堤路（顺平路～龙塘路）大修工程-交通工程</v>
      </c>
      <c r="C2" s="67"/>
      <c r="D2" s="67"/>
      <c r="E2" s="62" t="s">
        <v>20</v>
      </c>
      <c r="F2" s="62"/>
    </row>
    <row r="3" spans="1:6" ht="33.75" customHeight="1">
      <c r="A3" s="63" t="s">
        <v>58</v>
      </c>
      <c r="B3" s="63"/>
      <c r="C3" s="63"/>
      <c r="D3" s="63"/>
      <c r="E3" s="63"/>
      <c r="F3" s="63"/>
    </row>
    <row r="4" spans="1:6" ht="33.75" customHeight="1">
      <c r="A4" s="8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</row>
    <row r="5" spans="1:6" ht="30" customHeight="1">
      <c r="A5" s="24" t="s">
        <v>21</v>
      </c>
      <c r="B5" s="25" t="s">
        <v>22</v>
      </c>
      <c r="C5" s="24" t="s">
        <v>49</v>
      </c>
      <c r="D5" s="40"/>
      <c r="E5" s="41"/>
      <c r="F5" s="42"/>
    </row>
    <row r="6" spans="1:6" ht="30" customHeight="1">
      <c r="A6" s="24" t="s">
        <v>50</v>
      </c>
      <c r="B6" s="36" t="s">
        <v>93</v>
      </c>
      <c r="C6" s="24" t="s">
        <v>23</v>
      </c>
      <c r="D6" s="51">
        <v>2380</v>
      </c>
      <c r="E6" s="41"/>
      <c r="F6" s="42">
        <f>ROUND(D6*E6,0)</f>
        <v>0</v>
      </c>
    </row>
    <row r="7" spans="1:6" ht="30" customHeight="1">
      <c r="A7" s="38" t="s">
        <v>51</v>
      </c>
      <c r="B7" s="54" t="s">
        <v>117</v>
      </c>
      <c r="C7" s="38" t="s">
        <v>54</v>
      </c>
      <c r="D7" s="43">
        <v>4</v>
      </c>
      <c r="E7" s="41"/>
      <c r="F7" s="42">
        <f aca="true" t="shared" si="0" ref="F7:F39">ROUND(D7*E7,0)</f>
        <v>0</v>
      </c>
    </row>
    <row r="8" spans="1:6" ht="30" customHeight="1">
      <c r="A8" s="38" t="s">
        <v>75</v>
      </c>
      <c r="B8" s="48" t="s">
        <v>114</v>
      </c>
      <c r="C8" s="38" t="s">
        <v>23</v>
      </c>
      <c r="D8" s="51">
        <v>32</v>
      </c>
      <c r="E8" s="41"/>
      <c r="F8" s="42">
        <f t="shared" si="0"/>
        <v>0</v>
      </c>
    </row>
    <row r="9" spans="1:6" ht="30" customHeight="1">
      <c r="A9" s="46" t="s">
        <v>98</v>
      </c>
      <c r="B9" s="48" t="s">
        <v>99</v>
      </c>
      <c r="C9" s="38" t="s">
        <v>23</v>
      </c>
      <c r="D9" s="51">
        <v>300</v>
      </c>
      <c r="E9" s="41"/>
      <c r="F9" s="42">
        <f t="shared" si="0"/>
        <v>0</v>
      </c>
    </row>
    <row r="10" spans="1:6" ht="30" customHeight="1">
      <c r="A10" s="24" t="s">
        <v>24</v>
      </c>
      <c r="B10" s="34" t="s">
        <v>59</v>
      </c>
      <c r="C10" s="38"/>
      <c r="D10" s="43"/>
      <c r="E10" s="41"/>
      <c r="F10" s="42"/>
    </row>
    <row r="11" spans="1:6" ht="36.75" customHeight="1">
      <c r="A11" s="24" t="s">
        <v>50</v>
      </c>
      <c r="B11" s="36" t="s">
        <v>77</v>
      </c>
      <c r="C11" s="38" t="s">
        <v>52</v>
      </c>
      <c r="D11" s="43">
        <v>20</v>
      </c>
      <c r="E11" s="41"/>
      <c r="F11" s="42">
        <f t="shared" si="0"/>
        <v>0</v>
      </c>
    </row>
    <row r="12" spans="1:6" ht="30" customHeight="1">
      <c r="A12" s="38" t="s">
        <v>51</v>
      </c>
      <c r="B12" s="39" t="s">
        <v>78</v>
      </c>
      <c r="C12" s="38" t="s">
        <v>52</v>
      </c>
      <c r="D12" s="43">
        <v>38</v>
      </c>
      <c r="E12" s="41"/>
      <c r="F12" s="42">
        <f t="shared" si="0"/>
        <v>0</v>
      </c>
    </row>
    <row r="13" spans="1:6" ht="30" customHeight="1">
      <c r="A13" s="38" t="s">
        <v>76</v>
      </c>
      <c r="B13" s="48" t="s">
        <v>100</v>
      </c>
      <c r="C13" s="38" t="s">
        <v>52</v>
      </c>
      <c r="D13" s="43">
        <v>26</v>
      </c>
      <c r="E13" s="41"/>
      <c r="F13" s="42">
        <f t="shared" si="0"/>
        <v>0</v>
      </c>
    </row>
    <row r="14" spans="1:6" ht="27" customHeight="1">
      <c r="A14" s="24" t="s">
        <v>25</v>
      </c>
      <c r="B14" s="25" t="s">
        <v>26</v>
      </c>
      <c r="C14" s="24" t="s">
        <v>49</v>
      </c>
      <c r="D14" s="44"/>
      <c r="E14" s="41"/>
      <c r="F14" s="42"/>
    </row>
    <row r="15" spans="1:6" ht="43.5" customHeight="1">
      <c r="A15" s="24" t="s">
        <v>50</v>
      </c>
      <c r="B15" s="49" t="s">
        <v>101</v>
      </c>
      <c r="C15" s="24" t="s">
        <v>52</v>
      </c>
      <c r="D15" s="44">
        <v>4</v>
      </c>
      <c r="E15" s="41"/>
      <c r="F15" s="42">
        <f t="shared" si="0"/>
        <v>0</v>
      </c>
    </row>
    <row r="16" spans="1:6" ht="48" customHeight="1">
      <c r="A16" s="38" t="s">
        <v>51</v>
      </c>
      <c r="B16" s="48" t="s">
        <v>107</v>
      </c>
      <c r="C16" s="38" t="s">
        <v>52</v>
      </c>
      <c r="D16" s="44">
        <v>1</v>
      </c>
      <c r="E16" s="41"/>
      <c r="F16" s="42">
        <f t="shared" si="0"/>
        <v>0</v>
      </c>
    </row>
    <row r="17" spans="1:6" ht="41.25" customHeight="1">
      <c r="A17" s="38" t="s">
        <v>76</v>
      </c>
      <c r="B17" s="50" t="s">
        <v>102</v>
      </c>
      <c r="C17" s="38" t="s">
        <v>52</v>
      </c>
      <c r="D17" s="44">
        <v>2</v>
      </c>
      <c r="E17" s="41"/>
      <c r="F17" s="42">
        <f t="shared" si="0"/>
        <v>0</v>
      </c>
    </row>
    <row r="18" spans="1:6" ht="41.25" customHeight="1">
      <c r="A18" s="38" t="s">
        <v>79</v>
      </c>
      <c r="B18" s="50" t="s">
        <v>103</v>
      </c>
      <c r="C18" s="38" t="s">
        <v>52</v>
      </c>
      <c r="D18" s="44">
        <v>1</v>
      </c>
      <c r="E18" s="41"/>
      <c r="F18" s="42">
        <f t="shared" si="0"/>
        <v>0</v>
      </c>
    </row>
    <row r="19" spans="1:6" ht="43.5" customHeight="1">
      <c r="A19" s="47" t="s">
        <v>94</v>
      </c>
      <c r="B19" s="50" t="s">
        <v>105</v>
      </c>
      <c r="C19" s="38" t="s">
        <v>52</v>
      </c>
      <c r="D19" s="44">
        <v>4</v>
      </c>
      <c r="E19" s="41"/>
      <c r="F19" s="42">
        <f t="shared" si="0"/>
        <v>0</v>
      </c>
    </row>
    <row r="20" spans="1:6" ht="43.5" customHeight="1">
      <c r="A20" s="47" t="s">
        <v>95</v>
      </c>
      <c r="B20" s="50" t="s">
        <v>104</v>
      </c>
      <c r="C20" s="38" t="s">
        <v>52</v>
      </c>
      <c r="D20" s="44">
        <v>4</v>
      </c>
      <c r="E20" s="41"/>
      <c r="F20" s="42">
        <f t="shared" si="0"/>
        <v>0</v>
      </c>
    </row>
    <row r="21" spans="1:6" ht="27" customHeight="1">
      <c r="A21" s="38" t="s">
        <v>80</v>
      </c>
      <c r="B21" s="39" t="s">
        <v>81</v>
      </c>
      <c r="C21" s="38" t="s">
        <v>49</v>
      </c>
      <c r="D21" s="43"/>
      <c r="E21" s="41"/>
      <c r="F21" s="42"/>
    </row>
    <row r="22" spans="1:6" ht="27" customHeight="1">
      <c r="A22" s="38" t="s">
        <v>50</v>
      </c>
      <c r="B22" s="48" t="s">
        <v>108</v>
      </c>
      <c r="C22" s="38" t="s">
        <v>52</v>
      </c>
      <c r="D22" s="43">
        <v>4</v>
      </c>
      <c r="E22" s="41"/>
      <c r="F22" s="42">
        <f t="shared" si="0"/>
        <v>0</v>
      </c>
    </row>
    <row r="23" spans="1:6" ht="27" customHeight="1">
      <c r="A23" s="38" t="s">
        <v>51</v>
      </c>
      <c r="B23" s="48" t="s">
        <v>109</v>
      </c>
      <c r="C23" s="38" t="s">
        <v>52</v>
      </c>
      <c r="D23" s="43">
        <v>2</v>
      </c>
      <c r="E23" s="41"/>
      <c r="F23" s="42">
        <f t="shared" si="0"/>
        <v>0</v>
      </c>
    </row>
    <row r="24" spans="1:6" ht="27" customHeight="1">
      <c r="A24" s="47" t="s">
        <v>96</v>
      </c>
      <c r="B24" s="50" t="s">
        <v>110</v>
      </c>
      <c r="C24" s="38" t="s">
        <v>52</v>
      </c>
      <c r="D24" s="43">
        <v>4</v>
      </c>
      <c r="E24" s="41"/>
      <c r="F24" s="42">
        <f t="shared" si="0"/>
        <v>0</v>
      </c>
    </row>
    <row r="25" spans="1:6" ht="27" customHeight="1">
      <c r="A25" s="38" t="s">
        <v>79</v>
      </c>
      <c r="B25" s="50" t="s">
        <v>115</v>
      </c>
      <c r="C25" s="46" t="s">
        <v>116</v>
      </c>
      <c r="D25" s="43">
        <v>4</v>
      </c>
      <c r="E25" s="41"/>
      <c r="F25" s="42">
        <f t="shared" si="0"/>
        <v>0</v>
      </c>
    </row>
    <row r="26" spans="1:6" ht="27" customHeight="1">
      <c r="A26" s="38" t="s">
        <v>65</v>
      </c>
      <c r="B26" s="39" t="s">
        <v>82</v>
      </c>
      <c r="C26" s="38" t="s">
        <v>83</v>
      </c>
      <c r="D26" s="43">
        <v>8</v>
      </c>
      <c r="E26" s="41"/>
      <c r="F26" s="42">
        <f t="shared" si="0"/>
        <v>0</v>
      </c>
    </row>
    <row r="27" spans="1:6" ht="27" customHeight="1">
      <c r="A27" s="38" t="s">
        <v>68</v>
      </c>
      <c r="B27" s="39" t="s">
        <v>69</v>
      </c>
      <c r="C27" s="38" t="s">
        <v>83</v>
      </c>
      <c r="D27" s="43">
        <v>71</v>
      </c>
      <c r="E27" s="41"/>
      <c r="F27" s="42">
        <f t="shared" si="0"/>
        <v>0</v>
      </c>
    </row>
    <row r="28" spans="1:6" ht="27" customHeight="1">
      <c r="A28" s="38" t="s">
        <v>70</v>
      </c>
      <c r="B28" s="39" t="s">
        <v>84</v>
      </c>
      <c r="C28" s="38" t="s">
        <v>85</v>
      </c>
      <c r="D28" s="43">
        <v>88</v>
      </c>
      <c r="E28" s="41"/>
      <c r="F28" s="42">
        <f t="shared" si="0"/>
        <v>0</v>
      </c>
    </row>
    <row r="29" spans="1:6" ht="27" customHeight="1">
      <c r="A29" s="38" t="s">
        <v>86</v>
      </c>
      <c r="B29" s="39" t="s">
        <v>87</v>
      </c>
      <c r="C29" s="38" t="s">
        <v>49</v>
      </c>
      <c r="D29" s="43"/>
      <c r="E29" s="41"/>
      <c r="F29" s="42"/>
    </row>
    <row r="30" spans="1:6" ht="27" customHeight="1">
      <c r="A30" s="38" t="s">
        <v>50</v>
      </c>
      <c r="B30" s="48" t="s">
        <v>106</v>
      </c>
      <c r="C30" s="38" t="s">
        <v>52</v>
      </c>
      <c r="D30" s="43">
        <v>25</v>
      </c>
      <c r="E30" s="41"/>
      <c r="F30" s="42">
        <f t="shared" si="0"/>
        <v>0</v>
      </c>
    </row>
    <row r="31" spans="1:6" ht="27" customHeight="1">
      <c r="A31" s="38" t="s">
        <v>88</v>
      </c>
      <c r="B31" s="39" t="s">
        <v>89</v>
      </c>
      <c r="C31" s="38" t="s">
        <v>49</v>
      </c>
      <c r="D31" s="43"/>
      <c r="E31" s="41"/>
      <c r="F31" s="42"/>
    </row>
    <row r="32" spans="1:6" ht="27" customHeight="1">
      <c r="A32" s="38" t="s">
        <v>50</v>
      </c>
      <c r="B32" s="39" t="s">
        <v>90</v>
      </c>
      <c r="C32" s="38" t="s">
        <v>52</v>
      </c>
      <c r="D32" s="43">
        <v>2</v>
      </c>
      <c r="E32" s="41"/>
      <c r="F32" s="42">
        <f t="shared" si="0"/>
        <v>0</v>
      </c>
    </row>
    <row r="33" spans="1:6" ht="27" customHeight="1">
      <c r="A33" s="38" t="s">
        <v>51</v>
      </c>
      <c r="B33" s="39" t="s">
        <v>91</v>
      </c>
      <c r="C33" s="38" t="s">
        <v>52</v>
      </c>
      <c r="D33" s="43">
        <v>6</v>
      </c>
      <c r="E33" s="41"/>
      <c r="F33" s="42">
        <f t="shared" si="0"/>
        <v>0</v>
      </c>
    </row>
    <row r="34" spans="1:6" ht="27" customHeight="1">
      <c r="A34" s="38" t="s">
        <v>76</v>
      </c>
      <c r="B34" s="48" t="s">
        <v>97</v>
      </c>
      <c r="C34" s="38" t="s">
        <v>52</v>
      </c>
      <c r="D34" s="43">
        <v>3</v>
      </c>
      <c r="E34" s="41"/>
      <c r="F34" s="42">
        <f t="shared" si="0"/>
        <v>0</v>
      </c>
    </row>
    <row r="35" spans="1:6" ht="27" customHeight="1">
      <c r="A35" s="38" t="s">
        <v>79</v>
      </c>
      <c r="B35" s="39" t="s">
        <v>92</v>
      </c>
      <c r="C35" s="38" t="s">
        <v>52</v>
      </c>
      <c r="D35" s="43">
        <v>6</v>
      </c>
      <c r="E35" s="41"/>
      <c r="F35" s="42">
        <f t="shared" si="0"/>
        <v>0</v>
      </c>
    </row>
    <row r="36" spans="1:6" ht="27" customHeight="1">
      <c r="A36" s="24" t="s">
        <v>27</v>
      </c>
      <c r="B36" s="25" t="s">
        <v>53</v>
      </c>
      <c r="C36" s="24" t="s">
        <v>49</v>
      </c>
      <c r="D36" s="45"/>
      <c r="E36" s="41"/>
      <c r="F36" s="42"/>
    </row>
    <row r="37" spans="1:8" ht="27" customHeight="1">
      <c r="A37" s="38" t="s">
        <v>50</v>
      </c>
      <c r="B37" s="78" t="s">
        <v>120</v>
      </c>
      <c r="C37" s="38" t="s">
        <v>28</v>
      </c>
      <c r="D37" s="79">
        <f>14940*0.15+800*0.15*2/6</f>
        <v>2281</v>
      </c>
      <c r="E37" s="41"/>
      <c r="F37" s="42">
        <f t="shared" si="0"/>
        <v>0</v>
      </c>
      <c r="H37" s="53"/>
    </row>
    <row r="38" spans="1:8" ht="27" customHeight="1">
      <c r="A38" s="38" t="s">
        <v>51</v>
      </c>
      <c r="B38" s="78" t="s">
        <v>121</v>
      </c>
      <c r="C38" s="38" t="s">
        <v>28</v>
      </c>
      <c r="D38" s="79">
        <v>1611</v>
      </c>
      <c r="E38" s="41"/>
      <c r="F38" s="42">
        <f t="shared" si="0"/>
        <v>0</v>
      </c>
      <c r="H38" s="37"/>
    </row>
    <row r="39" spans="1:6" ht="27" customHeight="1">
      <c r="A39" s="80" t="s">
        <v>118</v>
      </c>
      <c r="B39" s="81" t="s">
        <v>119</v>
      </c>
      <c r="C39" s="38" t="s">
        <v>28</v>
      </c>
      <c r="D39" s="79">
        <v>195</v>
      </c>
      <c r="E39" s="41"/>
      <c r="F39" s="42">
        <f t="shared" si="0"/>
        <v>0</v>
      </c>
    </row>
    <row r="40" spans="1:6" ht="30.75" customHeight="1">
      <c r="A40" s="64" t="s">
        <v>29</v>
      </c>
      <c r="B40" s="64"/>
      <c r="C40" s="64"/>
      <c r="D40" s="65">
        <f>ROUND(SUM(F5:F39),0)</f>
        <v>0</v>
      </c>
      <c r="E40" s="65"/>
      <c r="F40" s="31" t="s">
        <v>19</v>
      </c>
    </row>
  </sheetData>
  <sheetProtection password="E169" sheet="1"/>
  <protectedRanges>
    <protectedRange sqref="E6:E9 E11:E13 E15:E20 E22:E28 E30 E32:E35 E37:E39" name="区域1"/>
  </protectedRanges>
  <mergeCells count="6">
    <mergeCell ref="A1:F1"/>
    <mergeCell ref="B2:D2"/>
    <mergeCell ref="E2:F2"/>
    <mergeCell ref="A3:F3"/>
    <mergeCell ref="A40:C40"/>
    <mergeCell ref="D40:E40"/>
  </mergeCells>
  <printOptions horizontalCentered="1"/>
  <pageMargins left="0.7479166666666667" right="0.7479166666666667" top="0.7868055555555555" bottom="0.86" header="0.5111111111111111" footer="0.5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1" width="4.375" style="2" customWidth="1"/>
    <col min="2" max="2" width="6.50390625" style="2" customWidth="1"/>
    <col min="3" max="3" width="39.625" style="2" customWidth="1"/>
    <col min="4" max="6" width="10.625" style="2" customWidth="1"/>
    <col min="7" max="7" width="9.00390625" style="2" customWidth="1"/>
    <col min="8" max="8" width="10.375" style="2" bestFit="1" customWidth="1"/>
    <col min="9" max="16384" width="9.00390625" style="2" customWidth="1"/>
  </cols>
  <sheetData>
    <row r="1" spans="1:6" ht="33.75" customHeight="1">
      <c r="A1" s="55" t="s">
        <v>30</v>
      </c>
      <c r="B1" s="55"/>
      <c r="C1" s="55"/>
      <c r="D1" s="55"/>
      <c r="E1" s="55"/>
      <c r="F1" s="55"/>
    </row>
    <row r="2" spans="1:6" ht="35.25" customHeight="1">
      <c r="A2" s="76" t="s">
        <v>62</v>
      </c>
      <c r="B2" s="77"/>
      <c r="C2" s="77"/>
      <c r="D2" s="77"/>
      <c r="E2" s="77"/>
      <c r="F2" s="77"/>
    </row>
    <row r="3" spans="1:6" ht="24.75" customHeight="1">
      <c r="A3" s="68" t="s">
        <v>31</v>
      </c>
      <c r="B3" s="68" t="s">
        <v>32</v>
      </c>
      <c r="C3" s="68" t="s">
        <v>33</v>
      </c>
      <c r="D3" s="70" t="s">
        <v>34</v>
      </c>
      <c r="E3" s="71"/>
      <c r="F3" s="72"/>
    </row>
    <row r="4" spans="1:6" ht="24.75" customHeight="1">
      <c r="A4" s="69"/>
      <c r="B4" s="69"/>
      <c r="C4" s="69"/>
      <c r="D4" s="35" t="s">
        <v>63</v>
      </c>
      <c r="E4" s="35" t="s">
        <v>64</v>
      </c>
      <c r="F4" s="21" t="s">
        <v>48</v>
      </c>
    </row>
    <row r="5" spans="1:6" s="1" customFormat="1" ht="24.75" customHeight="1">
      <c r="A5" s="27">
        <v>1</v>
      </c>
      <c r="B5" s="27">
        <v>100</v>
      </c>
      <c r="C5" s="27" t="s">
        <v>35</v>
      </c>
      <c r="D5" s="28">
        <f>'第100章（龙尹路）'!D9</f>
        <v>0</v>
      </c>
      <c r="E5" s="28">
        <f>'第100章（右堤路）'!D9</f>
        <v>0</v>
      </c>
      <c r="F5" s="29">
        <f>SUM(D5:E5)</f>
        <v>0</v>
      </c>
    </row>
    <row r="6" spans="1:6" s="1" customFormat="1" ht="24.75" customHeight="1">
      <c r="A6" s="27">
        <v>2</v>
      </c>
      <c r="B6" s="27">
        <v>200</v>
      </c>
      <c r="C6" s="27" t="s">
        <v>36</v>
      </c>
      <c r="D6" s="28"/>
      <c r="E6" s="28"/>
      <c r="F6" s="29"/>
    </row>
    <row r="7" spans="1:6" s="1" customFormat="1" ht="24.75" customHeight="1">
      <c r="A7" s="27">
        <v>3</v>
      </c>
      <c r="B7" s="27">
        <v>300</v>
      </c>
      <c r="C7" s="27" t="s">
        <v>37</v>
      </c>
      <c r="D7" s="28"/>
      <c r="E7" s="28"/>
      <c r="F7" s="29"/>
    </row>
    <row r="8" spans="1:6" s="1" customFormat="1" ht="24.75" customHeight="1">
      <c r="A8" s="27">
        <v>4</v>
      </c>
      <c r="B8" s="27">
        <v>400</v>
      </c>
      <c r="C8" s="27" t="s">
        <v>38</v>
      </c>
      <c r="D8" s="28"/>
      <c r="E8" s="28"/>
      <c r="F8" s="29"/>
    </row>
    <row r="9" spans="1:6" s="1" customFormat="1" ht="24.75" customHeight="1">
      <c r="A9" s="27">
        <v>5</v>
      </c>
      <c r="B9" s="27">
        <v>500</v>
      </c>
      <c r="C9" s="27" t="s">
        <v>39</v>
      </c>
      <c r="D9" s="28"/>
      <c r="E9" s="28"/>
      <c r="F9" s="29"/>
    </row>
    <row r="10" spans="1:6" s="1" customFormat="1" ht="24.75" customHeight="1">
      <c r="A10" s="27">
        <v>6</v>
      </c>
      <c r="B10" s="27">
        <v>600</v>
      </c>
      <c r="C10" s="27" t="s">
        <v>40</v>
      </c>
      <c r="D10" s="28">
        <f>'第600章（龙尹路）'!D14</f>
        <v>0</v>
      </c>
      <c r="E10" s="28">
        <f>'第600章（右堤路）'!D40</f>
        <v>0</v>
      </c>
      <c r="F10" s="29">
        <f>SUM(D10:E10)</f>
        <v>0</v>
      </c>
    </row>
    <row r="11" spans="1:6" s="1" customFormat="1" ht="24.75" customHeight="1">
      <c r="A11" s="27">
        <v>7</v>
      </c>
      <c r="B11" s="27">
        <v>700</v>
      </c>
      <c r="C11" s="27" t="s">
        <v>41</v>
      </c>
      <c r="D11" s="28"/>
      <c r="E11" s="28"/>
      <c r="F11" s="29"/>
    </row>
    <row r="12" spans="1:6" s="1" customFormat="1" ht="29.25" customHeight="1">
      <c r="A12" s="27">
        <v>8</v>
      </c>
      <c r="B12" s="73" t="s">
        <v>42</v>
      </c>
      <c r="C12" s="73"/>
      <c r="D12" s="28">
        <f>SUM(D5:D11)</f>
        <v>0</v>
      </c>
      <c r="E12" s="28">
        <f>SUM(E5:E11)</f>
        <v>0</v>
      </c>
      <c r="F12" s="29">
        <f>SUM(D12:E12)</f>
        <v>0</v>
      </c>
    </row>
    <row r="13" spans="1:6" s="1" customFormat="1" ht="29.25" customHeight="1">
      <c r="A13" s="27">
        <v>9</v>
      </c>
      <c r="B13" s="73" t="s">
        <v>43</v>
      </c>
      <c r="C13" s="73"/>
      <c r="D13" s="28"/>
      <c r="E13" s="28"/>
      <c r="F13" s="29"/>
    </row>
    <row r="14" spans="1:6" s="1" customFormat="1" ht="29.25" customHeight="1">
      <c r="A14" s="27">
        <v>10</v>
      </c>
      <c r="B14" s="73" t="s">
        <v>44</v>
      </c>
      <c r="C14" s="73"/>
      <c r="D14" s="28">
        <f>ROUND(275774*1.5%,0)</f>
        <v>4137</v>
      </c>
      <c r="E14" s="28">
        <f>ROUND(1189307*1.5%,0)</f>
        <v>17840</v>
      </c>
      <c r="F14" s="29">
        <f>SUM(D14:E14)</f>
        <v>21977</v>
      </c>
    </row>
    <row r="15" spans="1:6" s="1" customFormat="1" ht="29.25" customHeight="1">
      <c r="A15" s="27">
        <v>11</v>
      </c>
      <c r="B15" s="73" t="s">
        <v>45</v>
      </c>
      <c r="C15" s="73"/>
      <c r="D15" s="30">
        <f>ROUND(D12-D13-D14,0)</f>
        <v>-4137</v>
      </c>
      <c r="E15" s="30">
        <f>ROUND(E12-E13-E14,0)</f>
        <v>-17840</v>
      </c>
      <c r="F15" s="29">
        <f>SUM(D15:E15)</f>
        <v>-21977</v>
      </c>
    </row>
    <row r="16" spans="1:6" s="1" customFormat="1" ht="29.25" customHeight="1">
      <c r="A16" s="27">
        <v>12</v>
      </c>
      <c r="B16" s="73" t="s">
        <v>46</v>
      </c>
      <c r="C16" s="73"/>
      <c r="D16" s="30">
        <f>ROUND(D15*5%,0)</f>
        <v>-207</v>
      </c>
      <c r="E16" s="30">
        <f>ROUND(E15*5%,0)</f>
        <v>-892</v>
      </c>
      <c r="F16" s="29">
        <f>SUM(D16:E16)</f>
        <v>-1099</v>
      </c>
    </row>
    <row r="17" spans="1:6" s="1" customFormat="1" ht="29.25" customHeight="1">
      <c r="A17" s="27">
        <v>13</v>
      </c>
      <c r="B17" s="73" t="s">
        <v>47</v>
      </c>
      <c r="C17" s="73"/>
      <c r="D17" s="30">
        <f>D12+D16</f>
        <v>-207</v>
      </c>
      <c r="E17" s="30">
        <f>E12+E16</f>
        <v>-892</v>
      </c>
      <c r="F17" s="29">
        <f>SUM(D17:E17)</f>
        <v>-1099</v>
      </c>
    </row>
    <row r="18" spans="1:6" ht="30" customHeight="1">
      <c r="A18" s="74"/>
      <c r="B18" s="75"/>
      <c r="C18" s="75"/>
      <c r="D18" s="75"/>
      <c r="E18" s="75"/>
      <c r="F18" s="75"/>
    </row>
  </sheetData>
  <sheetProtection password="E169" sheet="1"/>
  <mergeCells count="13">
    <mergeCell ref="A1:F1"/>
    <mergeCell ref="A2:F2"/>
    <mergeCell ref="B12:C12"/>
    <mergeCell ref="B13:C13"/>
    <mergeCell ref="B14:C14"/>
    <mergeCell ref="B15:C15"/>
    <mergeCell ref="A3:A4"/>
    <mergeCell ref="B3:B4"/>
    <mergeCell ref="C3:C4"/>
    <mergeCell ref="D3:F3"/>
    <mergeCell ref="B16:C16"/>
    <mergeCell ref="B17:C17"/>
    <mergeCell ref="A18:F18"/>
  </mergeCells>
  <printOptions horizontalCentered="1"/>
  <pageMargins left="0.5905511811023623" right="0.5905511811023623" top="0.5905511811023623" bottom="2.362204724409449" header="0.35433070866141736" footer="1.574803149606299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2016-09-06T00:28:35Z</cp:lastPrinted>
  <dcterms:created xsi:type="dcterms:W3CDTF">2008-04-07T07:00:19Z</dcterms:created>
  <dcterms:modified xsi:type="dcterms:W3CDTF">2016-09-06T00:36:09Z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