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1790" tabRatio="610" activeTab="0"/>
  </bookViews>
  <sheets>
    <sheet name="第100章（铁东路）" sheetId="1" r:id="rId1"/>
    <sheet name="第600章（铁东路）" sheetId="2" r:id="rId2"/>
    <sheet name="第100章（外环路）" sheetId="3" r:id="rId3"/>
    <sheet name="第600章（外环路）" sheetId="4" r:id="rId4"/>
    <sheet name="汇总表" sheetId="5" r:id="rId5"/>
  </sheets>
  <definedNames>
    <definedName name="_xlnm.Print_Area" localSheetId="4">'汇总表'!$A$1:$F$17</definedName>
    <definedName name="_xlnm.Print_Titles" localSheetId="1">'第600章（铁东路）'!$1:$4</definedName>
    <definedName name="_xlnm.Print_Titles" localSheetId="3">'第600章（外环路）'!$1:$4</definedName>
  </definedNames>
  <calcPr fullCalcOnLoad="1"/>
</workbook>
</file>

<file path=xl/sharedStrings.xml><?xml version="1.0" encoding="utf-8"?>
<sst xmlns="http://schemas.openxmlformats.org/spreadsheetml/2006/main" count="144" uniqueCount="76">
  <si>
    <t>工程量清单</t>
  </si>
  <si>
    <t>工程名称：</t>
  </si>
  <si>
    <t>货币单位：人民币元</t>
  </si>
  <si>
    <t>子目号</t>
  </si>
  <si>
    <t>子目名称</t>
  </si>
  <si>
    <t>单位</t>
  </si>
  <si>
    <t>数量</t>
  </si>
  <si>
    <t>单价</t>
  </si>
  <si>
    <t>合价</t>
  </si>
  <si>
    <t>102-1</t>
  </si>
  <si>
    <t>竣工文件</t>
  </si>
  <si>
    <t>总额</t>
  </si>
  <si>
    <t>102-2</t>
  </si>
  <si>
    <t>施工环保费</t>
  </si>
  <si>
    <t>102-3</t>
  </si>
  <si>
    <t>安全生产费</t>
  </si>
  <si>
    <t>104-1</t>
  </si>
  <si>
    <t>承包人驻地建设</t>
  </si>
  <si>
    <t>清单  第100章 合计   人民币</t>
  </si>
  <si>
    <t>元</t>
  </si>
  <si>
    <t xml:space="preserve">  货币单位：人民币元</t>
  </si>
  <si>
    <t>602-2</t>
  </si>
  <si>
    <t>单面波形梁钢护栏</t>
  </si>
  <si>
    <t>m</t>
  </si>
  <si>
    <t>604-1</t>
  </si>
  <si>
    <t>单柱式交通标志</t>
  </si>
  <si>
    <t>604-5</t>
  </si>
  <si>
    <t>单悬臂式交通标志</t>
  </si>
  <si>
    <t>605-1</t>
  </si>
  <si>
    <t>m2</t>
  </si>
  <si>
    <t>清单  第600章 合计   人民币</t>
  </si>
  <si>
    <t>工程量清单汇总表</t>
  </si>
  <si>
    <t>序号</t>
  </si>
  <si>
    <t>章次</t>
  </si>
  <si>
    <t>科   目   名   称</t>
  </si>
  <si>
    <t>金额（元）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</si>
  <si>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</si>
  <si>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</si>
  <si>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</si>
  <si>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</si>
  <si>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</si>
  <si>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</si>
  <si>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</si>
  <si>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</si>
  <si>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</si>
  <si>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</si>
  <si>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</si>
  <si>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按上项（11）金额的5%作为不可预见因素的暂定金额</t>
  </si>
  <si>
    <t>投标价（8+12=13）</t>
  </si>
  <si>
    <t>合计</t>
  </si>
  <si>
    <t/>
  </si>
  <si>
    <t>-a</t>
  </si>
  <si>
    <t>-b</t>
  </si>
  <si>
    <t>套</t>
  </si>
  <si>
    <t>热熔型涂料路面标线</t>
  </si>
  <si>
    <t>处</t>
  </si>
  <si>
    <t>工程名称：顺义区铁东路（仓上街～外环路）大修交通工程、外环路（顺平路～顺沙路）西半幅大修交通工程</t>
  </si>
  <si>
    <t>顺义区铁东路（仓上街～外环路）大修交通工程</t>
  </si>
  <si>
    <t>铁东路</t>
  </si>
  <si>
    <t>外环路</t>
  </si>
  <si>
    <t>顺义区外环路（顺平路～顺沙路）西半幅大修交通工程</t>
  </si>
  <si>
    <t>处</t>
  </si>
  <si>
    <t>清单     第100章   总则</t>
  </si>
  <si>
    <t>清单     第600章  安全设施及预埋管线</t>
  </si>
  <si>
    <t>清单     第100章   总则</t>
  </si>
  <si>
    <t>清单     第600章  安全设施及预埋管线</t>
  </si>
  <si>
    <t>单柱式交通标志</t>
  </si>
  <si>
    <r>
      <t>单悬臂2400×4000mm</t>
    </r>
    <r>
      <rPr>
        <sz val="10.5"/>
        <color indexed="8"/>
        <rFont val="宋体"/>
        <family val="0"/>
      </rPr>
      <t>（φ</t>
    </r>
    <r>
      <rPr>
        <sz val="10.5"/>
        <color indexed="8"/>
        <rFont val="宋体"/>
        <family val="0"/>
      </rPr>
      <t>273</t>
    </r>
    <r>
      <rPr>
        <sz val="10.5"/>
        <color indexed="8"/>
        <rFont val="宋体"/>
        <family val="0"/>
      </rPr>
      <t>钢管立柱，</t>
    </r>
    <r>
      <rPr>
        <sz val="10.5"/>
        <color indexed="8"/>
        <rFont val="宋体"/>
        <family val="0"/>
      </rPr>
      <t>3mm</t>
    </r>
    <r>
      <rPr>
        <sz val="10.5"/>
        <color indexed="8"/>
        <rFont val="宋体"/>
        <family val="0"/>
      </rPr>
      <t>铝合金标志板，反光等级：超强级）</t>
    </r>
  </si>
  <si>
    <t>单柱式太阳能自发光诱导标（φ89钢管立柱，LED线性诱导标志板，太阳能板，集成电池，测速雷达）</t>
  </si>
  <si>
    <t>更换破损波形钢板护栏（打入式护栏，4mm厚板，φ140立柱）</t>
  </si>
  <si>
    <t>单悬臂黄闪灯（杆件材料：A3钢板）</t>
  </si>
  <si>
    <t>单悬臂3000×1500mm（φ273钢管立柱，3mm铝合金标志板，反光等级：超强级）</t>
  </si>
  <si>
    <t>薄层铺装（暗红色，厚度＞5mm）</t>
  </si>
  <si>
    <t>单柱式△a=800＋○D=800（φ89钢管立柱，3mm铝合金标志板，反光等级：超强级）</t>
  </si>
  <si>
    <r>
      <t>热熔型涂料标线（厚2</t>
    </r>
    <r>
      <rPr>
        <sz val="10.5"/>
        <color indexed="8"/>
        <rFont val="宋体"/>
        <family val="0"/>
      </rPr>
      <t>.0±0.2mm</t>
    </r>
    <r>
      <rPr>
        <sz val="10.5"/>
        <color indexed="8"/>
        <rFont val="宋体"/>
        <family val="0"/>
      </rPr>
      <t>）</t>
    </r>
  </si>
  <si>
    <t>热熔型涂料标线（厚2.0±0.2mm）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</si>
</sst>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  <numFmt numFmtId="179" formatCode="0_);[Red]\(0\)"/>
    <numFmt numFmtId="180" formatCode="#0.000"/>
    <numFmt numFmtId="181" formatCode="0.000_ "/>
    <numFmt numFmtId="182" formatCode="0.0_ "/>
    <numFmt numFmtId="183" formatCode="0.0000_ "/>
  </numFmts>
  <fonts count="34">
    <font>
      <sz val="12"/>
      <name val="宋体"/>
      <family val="0"/>
    </font>
    <font>
      <b/>
      <sz val="16"/>
      <name val="宋体"/>
      <family val="0"/>
    </font>
    <font>
      <b/>
      <sz val="10.5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2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u val="single"/>
      <sz val="11"/>
      <name val="宋体"/>
      <family val="0"/>
    </font>
    <font>
      <sz val="11.5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4" borderId="5" applyNumberFormat="0" applyAlignment="0" applyProtection="0"/>
    <xf numFmtId="0" fontId="23" fillId="21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24" fillId="15" borderId="0" applyNumberFormat="0" applyBorder="0" applyAlignment="0" applyProtection="0"/>
    <xf numFmtId="0" fontId="25" fillId="14" borderId="8" applyNumberFormat="0" applyAlignment="0" applyProtection="0"/>
    <xf numFmtId="0" fontId="26" fillId="7" borderId="5" applyNumberFormat="0" applyAlignment="0" applyProtection="0"/>
    <xf numFmtId="0" fontId="2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0" fillId="9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61" applyNumberFormat="1" applyFont="1" applyFill="1">
      <alignment vertical="center"/>
      <protection/>
    </xf>
    <xf numFmtId="0" fontId="0" fillId="0" borderId="0" xfId="61" applyFont="1" applyFill="1">
      <alignment vertical="center"/>
      <protection/>
    </xf>
    <xf numFmtId="0" fontId="0" fillId="0" borderId="0" xfId="61" applyNumberFormat="1" applyFont="1" applyFill="1" applyAlignment="1">
      <alignment horizontal="center" vertical="center" shrinkToFit="1"/>
      <protection/>
    </xf>
    <xf numFmtId="0" fontId="0" fillId="0" borderId="0" xfId="61" applyFont="1" applyFill="1" applyAlignment="1">
      <alignment vertical="center" shrinkToFit="1"/>
      <protection/>
    </xf>
    <xf numFmtId="49" fontId="0" fillId="0" borderId="0" xfId="61" applyNumberFormat="1" applyFont="1" applyFill="1" applyBorder="1" applyAlignment="1">
      <alignment vertical="center"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NumberFormat="1" applyFont="1" applyFill="1" applyBorder="1" applyAlignment="1">
      <alignment horizontal="center" vertical="center" shrinkToFit="1"/>
      <protection/>
    </xf>
    <xf numFmtId="0" fontId="4" fillId="0" borderId="10" xfId="61" applyFont="1" applyFill="1" applyBorder="1" applyAlignment="1">
      <alignment horizontal="center" vertical="center" shrinkToFit="1"/>
      <protection/>
    </xf>
    <xf numFmtId="0" fontId="7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78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78" fontId="5" fillId="0" borderId="10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177" fontId="31" fillId="0" borderId="10" xfId="61" applyNumberFormat="1" applyFont="1" applyFill="1" applyBorder="1" applyAlignment="1" applyProtection="1">
      <alignment horizontal="center" vertical="center" shrinkToFit="1"/>
      <protection/>
    </xf>
    <xf numFmtId="178" fontId="31" fillId="0" borderId="10" xfId="61" applyNumberFormat="1" applyFont="1" applyFill="1" applyBorder="1" applyAlignment="1" applyProtection="1">
      <alignment horizontal="center" vertical="center" shrinkToFit="1"/>
      <protection hidden="1"/>
    </xf>
    <xf numFmtId="0" fontId="30" fillId="0" borderId="10" xfId="0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 applyProtection="1">
      <alignment horizontal="left" vertical="center" wrapText="1"/>
      <protection/>
    </xf>
    <xf numFmtId="177" fontId="9" fillId="0" borderId="10" xfId="0" applyNumberFormat="1" applyFont="1" applyFill="1" applyBorder="1" applyAlignment="1" applyProtection="1">
      <alignment horizontal="center" vertical="center" wrapText="1"/>
      <protection/>
    </xf>
    <xf numFmtId="178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/>
    </xf>
    <xf numFmtId="178" fontId="29" fillId="0" borderId="10" xfId="0" applyNumberFormat="1" applyFont="1" applyFill="1" applyBorder="1" applyAlignment="1">
      <alignment horizontal="center" vertical="center" shrinkToFit="1"/>
    </xf>
    <xf numFmtId="178" fontId="2" fillId="0" borderId="10" xfId="0" applyNumberFormat="1" applyFont="1" applyFill="1" applyBorder="1" applyAlignment="1" applyProtection="1">
      <alignment horizontal="center" vertical="center" shrinkToFit="1"/>
      <protection hidden="1"/>
    </xf>
    <xf numFmtId="178" fontId="29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29" fillId="0" borderId="11" xfId="0" applyFont="1" applyFill="1" applyBorder="1" applyAlignment="1">
      <alignment horizontal="center" vertical="center"/>
    </xf>
    <xf numFmtId="0" fontId="0" fillId="0" borderId="10" xfId="61" applyFont="1" applyFill="1" applyBorder="1" applyAlignment="1">
      <alignment horizontal="left" vertical="center" shrinkToFit="1"/>
      <protection/>
    </xf>
    <xf numFmtId="177" fontId="9" fillId="0" borderId="10" xfId="0" applyNumberFormat="1" applyFont="1" applyFill="1" applyBorder="1" applyAlignment="1" applyProtection="1">
      <alignment horizontal="center" vertical="center" shrinkToFit="1"/>
      <protection/>
    </xf>
    <xf numFmtId="178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33" fillId="0" borderId="0" xfId="0" applyFont="1" applyFill="1" applyAlignment="1">
      <alignment vertical="center"/>
    </xf>
    <xf numFmtId="49" fontId="33" fillId="0" borderId="0" xfId="61" applyNumberFormat="1" applyFont="1" applyFill="1" applyBorder="1" applyAlignment="1">
      <alignment vertical="center"/>
      <protection/>
    </xf>
    <xf numFmtId="0" fontId="30" fillId="0" borderId="10" xfId="0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0" xfId="61" applyFont="1" applyFill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 shrinkToFit="1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right" vertical="center"/>
      <protection/>
    </xf>
    <xf numFmtId="178" fontId="32" fillId="0" borderId="10" xfId="61" applyNumberFormat="1" applyFont="1" applyFill="1" applyBorder="1" applyAlignment="1" applyProtection="1">
      <alignment horizontal="center" vertical="center" shrinkToFit="1"/>
      <protection hidden="1"/>
    </xf>
    <xf numFmtId="0" fontId="33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shrinkToFit="1"/>
    </xf>
    <xf numFmtId="0" fontId="29" fillId="0" borderId="0" xfId="0" applyFont="1" applyFill="1" applyBorder="1" applyAlignment="1">
      <alignment horizontal="left" vertical="center" shrinkToFit="1"/>
    </xf>
    <xf numFmtId="0" fontId="29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3" xfId="59"/>
    <cellStyle name="常规 4" xfId="60"/>
    <cellStyle name="常规 5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着色 1" xfId="84"/>
    <cellStyle name="着色 2" xfId="85"/>
    <cellStyle name="着色 3" xfId="86"/>
    <cellStyle name="着色 4" xfId="87"/>
    <cellStyle name="着色 5" xfId="88"/>
    <cellStyle name="着色 6" xfId="89"/>
    <cellStyle name="注释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J6" sqref="J6"/>
    </sheetView>
  </sheetViews>
  <sheetFormatPr defaultColWidth="9.00390625" defaultRowHeight="14.25"/>
  <cols>
    <col min="1" max="1" width="9.50390625" style="1" customWidth="1"/>
    <col min="2" max="2" width="27.00390625" style="1" customWidth="1"/>
    <col min="3" max="3" width="9.00390625" style="1" customWidth="1"/>
    <col min="4" max="4" width="11.25390625" style="1" customWidth="1"/>
    <col min="5" max="5" width="10.625" style="1" customWidth="1"/>
    <col min="6" max="6" width="11.75390625" style="1" customWidth="1"/>
    <col min="7" max="7" width="9.00390625" style="1" customWidth="1"/>
    <col min="8" max="8" width="11.625" style="1" bestFit="1" customWidth="1"/>
    <col min="9" max="9" width="9.375" style="1" bestFit="1" customWidth="1"/>
    <col min="10" max="16384" width="9.00390625" style="1" customWidth="1"/>
  </cols>
  <sheetData>
    <row r="1" spans="1:6" ht="39.75" customHeight="1">
      <c r="A1" s="40" t="s">
        <v>0</v>
      </c>
      <c r="B1" s="40"/>
      <c r="C1" s="40"/>
      <c r="D1" s="40"/>
      <c r="E1" s="40"/>
      <c r="F1" s="40"/>
    </row>
    <row r="2" spans="1:5" ht="44.25" customHeight="1">
      <c r="A2" s="1" t="s">
        <v>1</v>
      </c>
      <c r="B2" s="41" t="s">
        <v>57</v>
      </c>
      <c r="C2" s="41"/>
      <c r="D2" s="41"/>
      <c r="E2" s="1" t="s">
        <v>2</v>
      </c>
    </row>
    <row r="3" spans="1:6" s="12" customFormat="1" ht="39.75" customHeight="1">
      <c r="A3" s="42" t="s">
        <v>62</v>
      </c>
      <c r="B3" s="42"/>
      <c r="C3" s="42"/>
      <c r="D3" s="42"/>
      <c r="E3" s="42"/>
      <c r="F3" s="42"/>
    </row>
    <row r="4" spans="1:6" ht="39.75" customHeight="1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</row>
    <row r="5" spans="1:6" ht="39.75" customHeight="1">
      <c r="A5" s="14" t="s">
        <v>9</v>
      </c>
      <c r="B5" s="15" t="s">
        <v>10</v>
      </c>
      <c r="C5" s="14" t="s">
        <v>11</v>
      </c>
      <c r="D5" s="14">
        <v>1</v>
      </c>
      <c r="E5" s="20"/>
      <c r="F5" s="16">
        <f>ROUND(D5*E5,0)</f>
        <v>0</v>
      </c>
    </row>
    <row r="6" spans="1:6" ht="39.75" customHeight="1">
      <c r="A6" s="14" t="s">
        <v>12</v>
      </c>
      <c r="B6" s="15" t="s">
        <v>13</v>
      </c>
      <c r="C6" s="14" t="s">
        <v>11</v>
      </c>
      <c r="D6" s="14">
        <v>1</v>
      </c>
      <c r="E6" s="20"/>
      <c r="F6" s="16">
        <f>ROUND(D6*E6,0)</f>
        <v>0</v>
      </c>
    </row>
    <row r="7" spans="1:6" ht="39.75" customHeight="1">
      <c r="A7" s="14" t="s">
        <v>14</v>
      </c>
      <c r="B7" s="15" t="s">
        <v>15</v>
      </c>
      <c r="C7" s="14" t="s">
        <v>11</v>
      </c>
      <c r="D7" s="14">
        <v>1</v>
      </c>
      <c r="E7" s="20"/>
      <c r="F7" s="16">
        <f>ROUND(D7*E7,0)</f>
        <v>0</v>
      </c>
    </row>
    <row r="8" spans="1:6" ht="39.75" customHeight="1">
      <c r="A8" s="14" t="s">
        <v>16</v>
      </c>
      <c r="B8" s="15" t="s">
        <v>17</v>
      </c>
      <c r="C8" s="14" t="s">
        <v>11</v>
      </c>
      <c r="D8" s="14">
        <v>1</v>
      </c>
      <c r="E8" s="20"/>
      <c r="F8" s="16">
        <f>ROUND(D8*E8,0)</f>
        <v>0</v>
      </c>
    </row>
    <row r="9" spans="1:14" ht="39.75" customHeight="1">
      <c r="A9" s="43" t="s">
        <v>18</v>
      </c>
      <c r="B9" s="43"/>
      <c r="C9" s="43"/>
      <c r="D9" s="44">
        <f>ROUND(SUM(F5:F8),0)</f>
        <v>0</v>
      </c>
      <c r="E9" s="44"/>
      <c r="F9" s="17" t="s">
        <v>19</v>
      </c>
      <c r="G9" s="18"/>
      <c r="H9" s="18"/>
      <c r="I9" s="18"/>
      <c r="J9" s="18"/>
      <c r="K9" s="18"/>
      <c r="L9" s="18"/>
      <c r="M9" s="18"/>
      <c r="N9" s="18"/>
    </row>
    <row r="10" ht="32.25" customHeight="1"/>
    <row r="11" ht="25.5" customHeight="1">
      <c r="A11" s="19"/>
    </row>
  </sheetData>
  <sheetProtection password="E466" sheet="1"/>
  <protectedRanges>
    <protectedRange sqref="E5:E8" name="区域1"/>
  </protectedRanges>
  <mergeCells count="5">
    <mergeCell ref="A1:F1"/>
    <mergeCell ref="B2:D2"/>
    <mergeCell ref="A3:F3"/>
    <mergeCell ref="A9:C9"/>
    <mergeCell ref="D9:E9"/>
  </mergeCells>
  <printOptions/>
  <pageMargins left="0.7083333333333334" right="0.7083333333333334" top="0.7479166666666667" bottom="1.3381944444444445" header="0.3145833333333333" footer="3.5034722222222223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4">
      <selection activeCell="E6" sqref="E6"/>
    </sheetView>
  </sheetViews>
  <sheetFormatPr defaultColWidth="9.00390625" defaultRowHeight="14.25"/>
  <cols>
    <col min="1" max="1" width="9.125" style="3" customWidth="1"/>
    <col min="2" max="2" width="27.625" style="4" customWidth="1"/>
    <col min="3" max="3" width="8.75390625" style="4" customWidth="1"/>
    <col min="4" max="4" width="9.50390625" style="5" customWidth="1"/>
    <col min="5" max="5" width="12.125" style="6" customWidth="1"/>
    <col min="6" max="6" width="12.875" style="6" customWidth="1"/>
    <col min="7" max="16384" width="9.00390625" style="4" customWidth="1"/>
  </cols>
  <sheetData>
    <row r="1" spans="1:6" ht="45.75" customHeight="1">
      <c r="A1" s="45" t="s">
        <v>0</v>
      </c>
      <c r="B1" s="45"/>
      <c r="C1" s="45"/>
      <c r="D1" s="45"/>
      <c r="E1" s="45"/>
      <c r="F1" s="45"/>
    </row>
    <row r="2" spans="1:6" ht="38.25" customHeight="1">
      <c r="A2" s="7" t="s">
        <v>1</v>
      </c>
      <c r="B2" s="41" t="str">
        <f>'第100章（铁东路）'!B2</f>
        <v>顺义区铁东路（仓上街～外环路）大修交通工程</v>
      </c>
      <c r="C2" s="41"/>
      <c r="D2" s="41"/>
      <c r="E2" s="46" t="s">
        <v>20</v>
      </c>
      <c r="F2" s="46"/>
    </row>
    <row r="3" spans="1:6" ht="34.5" customHeight="1">
      <c r="A3" s="47" t="s">
        <v>63</v>
      </c>
      <c r="B3" s="47"/>
      <c r="C3" s="47"/>
      <c r="D3" s="47"/>
      <c r="E3" s="47"/>
      <c r="F3" s="47"/>
    </row>
    <row r="4" spans="1:6" ht="30" customHeight="1">
      <c r="A4" s="8" t="s">
        <v>3</v>
      </c>
      <c r="B4" s="9" t="s">
        <v>4</v>
      </c>
      <c r="C4" s="9" t="s">
        <v>5</v>
      </c>
      <c r="D4" s="10" t="s">
        <v>6</v>
      </c>
      <c r="E4" s="11" t="s">
        <v>7</v>
      </c>
      <c r="F4" s="11" t="s">
        <v>8</v>
      </c>
    </row>
    <row r="5" spans="1:6" ht="30" customHeight="1">
      <c r="A5" s="24" t="s">
        <v>21</v>
      </c>
      <c r="B5" s="25" t="s">
        <v>22</v>
      </c>
      <c r="C5" s="24" t="s">
        <v>50</v>
      </c>
      <c r="D5" s="26"/>
      <c r="E5" s="22"/>
      <c r="F5" s="23"/>
    </row>
    <row r="6" spans="1:6" ht="30" customHeight="1">
      <c r="A6" s="24" t="s">
        <v>51</v>
      </c>
      <c r="B6" s="39" t="s">
        <v>69</v>
      </c>
      <c r="C6" s="24" t="s">
        <v>23</v>
      </c>
      <c r="D6" s="26">
        <v>91</v>
      </c>
      <c r="E6" s="22"/>
      <c r="F6" s="23">
        <f>ROUND(D6*E6,0)</f>
        <v>0</v>
      </c>
    </row>
    <row r="7" spans="1:6" ht="30" customHeight="1">
      <c r="A7" s="24" t="s">
        <v>24</v>
      </c>
      <c r="B7" s="39" t="s">
        <v>66</v>
      </c>
      <c r="C7" s="24" t="s">
        <v>50</v>
      </c>
      <c r="D7" s="26"/>
      <c r="E7" s="22"/>
      <c r="F7" s="23"/>
    </row>
    <row r="8" spans="1:6" ht="43.5" customHeight="1">
      <c r="A8" s="24" t="s">
        <v>51</v>
      </c>
      <c r="B8" s="39" t="s">
        <v>68</v>
      </c>
      <c r="C8" s="24" t="s">
        <v>53</v>
      </c>
      <c r="D8" s="27">
        <v>10</v>
      </c>
      <c r="E8" s="22"/>
      <c r="F8" s="23">
        <f aca="true" t="shared" si="0" ref="F8:F14">ROUND(D8*E8,0)</f>
        <v>0</v>
      </c>
    </row>
    <row r="9" spans="1:6" ht="30" customHeight="1">
      <c r="A9" s="24" t="s">
        <v>26</v>
      </c>
      <c r="B9" s="25" t="s">
        <v>27</v>
      </c>
      <c r="C9" s="24" t="s">
        <v>50</v>
      </c>
      <c r="D9" s="27"/>
      <c r="E9" s="22"/>
      <c r="F9" s="23"/>
    </row>
    <row r="10" spans="1:6" ht="30" customHeight="1">
      <c r="A10" s="24" t="s">
        <v>51</v>
      </c>
      <c r="B10" s="39" t="s">
        <v>70</v>
      </c>
      <c r="C10" s="38" t="s">
        <v>61</v>
      </c>
      <c r="D10" s="27">
        <v>2</v>
      </c>
      <c r="E10" s="22"/>
      <c r="F10" s="23">
        <f t="shared" si="0"/>
        <v>0</v>
      </c>
    </row>
    <row r="11" spans="1:6" ht="39.75" customHeight="1">
      <c r="A11" s="24" t="s">
        <v>52</v>
      </c>
      <c r="B11" s="39" t="s">
        <v>71</v>
      </c>
      <c r="C11" s="24" t="s">
        <v>55</v>
      </c>
      <c r="D11" s="27">
        <v>2</v>
      </c>
      <c r="E11" s="22"/>
      <c r="F11" s="23">
        <f t="shared" si="0"/>
        <v>0</v>
      </c>
    </row>
    <row r="12" spans="1:6" ht="30" customHeight="1">
      <c r="A12" s="24" t="s">
        <v>28</v>
      </c>
      <c r="B12" s="25" t="s">
        <v>54</v>
      </c>
      <c r="C12" s="24" t="s">
        <v>50</v>
      </c>
      <c r="D12" s="27"/>
      <c r="E12" s="22"/>
      <c r="F12" s="23"/>
    </row>
    <row r="13" spans="1:6" ht="30" customHeight="1">
      <c r="A13" s="24" t="s">
        <v>51</v>
      </c>
      <c r="B13" s="25" t="s">
        <v>74</v>
      </c>
      <c r="C13" s="24" t="s">
        <v>29</v>
      </c>
      <c r="D13" s="26">
        <v>1883.6</v>
      </c>
      <c r="E13" s="22"/>
      <c r="F13" s="23">
        <f t="shared" si="0"/>
        <v>0</v>
      </c>
    </row>
    <row r="14" spans="1:6" ht="30" customHeight="1">
      <c r="A14" s="24" t="s">
        <v>52</v>
      </c>
      <c r="B14" s="39" t="s">
        <v>72</v>
      </c>
      <c r="C14" s="24" t="s">
        <v>29</v>
      </c>
      <c r="D14" s="26">
        <v>122.8</v>
      </c>
      <c r="E14" s="22"/>
      <c r="F14" s="23">
        <f t="shared" si="0"/>
        <v>0</v>
      </c>
    </row>
    <row r="15" spans="1:6" ht="30" customHeight="1">
      <c r="A15" s="48" t="s">
        <v>30</v>
      </c>
      <c r="B15" s="48"/>
      <c r="C15" s="48"/>
      <c r="D15" s="49">
        <f>ROUND(SUM(F5:F14),0)</f>
        <v>0</v>
      </c>
      <c r="E15" s="49"/>
      <c r="F15" s="33" t="s">
        <v>19</v>
      </c>
    </row>
  </sheetData>
  <sheetProtection password="E466" sheet="1"/>
  <protectedRanges>
    <protectedRange sqref="E6 E8 E10:E11 E13:E14" name="区域1"/>
  </protectedRanges>
  <mergeCells count="6">
    <mergeCell ref="A1:F1"/>
    <mergeCell ref="B2:D2"/>
    <mergeCell ref="E2:F2"/>
    <mergeCell ref="A3:F3"/>
    <mergeCell ref="A15:C15"/>
    <mergeCell ref="D15:E15"/>
  </mergeCells>
  <printOptions horizontalCentered="1"/>
  <pageMargins left="0.7480314960629921" right="0.7480314960629921" top="0.7874015748031497" bottom="2.362204724409449" header="0.5118110236220472" footer="1.5748031496062993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9.50390625" style="1" customWidth="1"/>
    <col min="2" max="2" width="27.00390625" style="1" customWidth="1"/>
    <col min="3" max="3" width="9.00390625" style="1" customWidth="1"/>
    <col min="4" max="4" width="11.25390625" style="1" customWidth="1"/>
    <col min="5" max="5" width="10.625" style="1" customWidth="1"/>
    <col min="6" max="6" width="11.75390625" style="1" customWidth="1"/>
    <col min="7" max="7" width="9.00390625" style="1" customWidth="1"/>
    <col min="8" max="8" width="11.625" style="1" bestFit="1" customWidth="1"/>
    <col min="9" max="9" width="9.375" style="1" bestFit="1" customWidth="1"/>
    <col min="10" max="16384" width="9.00390625" style="1" customWidth="1"/>
  </cols>
  <sheetData>
    <row r="1" spans="1:6" ht="39.75" customHeight="1">
      <c r="A1" s="40" t="s">
        <v>0</v>
      </c>
      <c r="B1" s="40"/>
      <c r="C1" s="40"/>
      <c r="D1" s="40"/>
      <c r="E1" s="40"/>
      <c r="F1" s="40"/>
    </row>
    <row r="2" spans="1:5" ht="33" customHeight="1">
      <c r="A2" s="36" t="s">
        <v>1</v>
      </c>
      <c r="B2" s="50" t="s">
        <v>60</v>
      </c>
      <c r="C2" s="50"/>
      <c r="D2" s="50"/>
      <c r="E2" s="1" t="s">
        <v>2</v>
      </c>
    </row>
    <row r="3" spans="1:6" s="12" customFormat="1" ht="39.75" customHeight="1">
      <c r="A3" s="42" t="s">
        <v>64</v>
      </c>
      <c r="B3" s="42"/>
      <c r="C3" s="42"/>
      <c r="D3" s="42"/>
      <c r="E3" s="42"/>
      <c r="F3" s="42"/>
    </row>
    <row r="4" spans="1:6" ht="39.75" customHeight="1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</row>
    <row r="5" spans="1:6" ht="39.75" customHeight="1">
      <c r="A5" s="14" t="s">
        <v>9</v>
      </c>
      <c r="B5" s="15" t="s">
        <v>10</v>
      </c>
      <c r="C5" s="14" t="s">
        <v>11</v>
      </c>
      <c r="D5" s="14">
        <v>1</v>
      </c>
      <c r="E5" s="20"/>
      <c r="F5" s="16">
        <f>ROUND(D5*E5,0)</f>
        <v>0</v>
      </c>
    </row>
    <row r="6" spans="1:6" ht="39.75" customHeight="1">
      <c r="A6" s="14" t="s">
        <v>12</v>
      </c>
      <c r="B6" s="15" t="s">
        <v>13</v>
      </c>
      <c r="C6" s="14" t="s">
        <v>11</v>
      </c>
      <c r="D6" s="14">
        <v>1</v>
      </c>
      <c r="E6" s="20"/>
      <c r="F6" s="16">
        <f>ROUND(D6*E6,0)</f>
        <v>0</v>
      </c>
    </row>
    <row r="7" spans="1:6" ht="39.75" customHeight="1">
      <c r="A7" s="14" t="s">
        <v>14</v>
      </c>
      <c r="B7" s="15" t="s">
        <v>15</v>
      </c>
      <c r="C7" s="14" t="s">
        <v>11</v>
      </c>
      <c r="D7" s="14">
        <v>1</v>
      </c>
      <c r="E7" s="20"/>
      <c r="F7" s="16">
        <f>ROUND(D7*E7,0)</f>
        <v>0</v>
      </c>
    </row>
    <row r="8" spans="1:6" ht="39.75" customHeight="1">
      <c r="A8" s="14" t="s">
        <v>16</v>
      </c>
      <c r="B8" s="15" t="s">
        <v>17</v>
      </c>
      <c r="C8" s="14" t="s">
        <v>11</v>
      </c>
      <c r="D8" s="14">
        <v>1</v>
      </c>
      <c r="E8" s="20"/>
      <c r="F8" s="16">
        <f>ROUND(D8*E8,0)</f>
        <v>0</v>
      </c>
    </row>
    <row r="9" spans="1:14" ht="39.75" customHeight="1">
      <c r="A9" s="43" t="s">
        <v>18</v>
      </c>
      <c r="B9" s="43"/>
      <c r="C9" s="43"/>
      <c r="D9" s="44">
        <f>ROUND(SUM(F5:F8),0)</f>
        <v>0</v>
      </c>
      <c r="E9" s="44"/>
      <c r="F9" s="17" t="s">
        <v>19</v>
      </c>
      <c r="G9" s="18"/>
      <c r="H9" s="18"/>
      <c r="I9" s="18"/>
      <c r="J9" s="18"/>
      <c r="K9" s="18"/>
      <c r="L9" s="18"/>
      <c r="M9" s="18"/>
      <c r="N9" s="18"/>
    </row>
    <row r="10" ht="32.25" customHeight="1"/>
    <row r="11" ht="25.5" customHeight="1">
      <c r="A11" s="19"/>
    </row>
  </sheetData>
  <sheetProtection password="E466" sheet="1"/>
  <protectedRanges>
    <protectedRange sqref="E5:E8" name="区域1"/>
  </protectedRanges>
  <mergeCells count="5">
    <mergeCell ref="A1:F1"/>
    <mergeCell ref="B2:D2"/>
    <mergeCell ref="A3:F3"/>
    <mergeCell ref="A9:C9"/>
    <mergeCell ref="D9:E9"/>
  </mergeCells>
  <printOptions/>
  <pageMargins left="0.7083333333333334" right="0.7083333333333334" top="0.7479166666666667" bottom="1.3381944444444445" header="0.3145833333333333" footer="3.5034722222222223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9.125" style="3" customWidth="1"/>
    <col min="2" max="2" width="28.125" style="4" customWidth="1"/>
    <col min="3" max="3" width="8.75390625" style="4" customWidth="1"/>
    <col min="4" max="4" width="9.50390625" style="5" customWidth="1"/>
    <col min="5" max="5" width="12.125" style="6" customWidth="1"/>
    <col min="6" max="6" width="12.875" style="6" customWidth="1"/>
    <col min="7" max="16384" width="9.00390625" style="4" customWidth="1"/>
  </cols>
  <sheetData>
    <row r="1" spans="1:6" ht="34.5" customHeight="1">
      <c r="A1" s="45" t="s">
        <v>0</v>
      </c>
      <c r="B1" s="45"/>
      <c r="C1" s="45"/>
      <c r="D1" s="45"/>
      <c r="E1" s="45"/>
      <c r="F1" s="45"/>
    </row>
    <row r="2" spans="1:6" ht="36.75" customHeight="1">
      <c r="A2" s="37" t="s">
        <v>1</v>
      </c>
      <c r="B2" s="50" t="str">
        <f>'第100章（外环路）'!B2:D2</f>
        <v>顺义区外环路（顺平路～顺沙路）西半幅大修交通工程</v>
      </c>
      <c r="C2" s="50"/>
      <c r="D2" s="50"/>
      <c r="E2" s="46" t="s">
        <v>20</v>
      </c>
      <c r="F2" s="46"/>
    </row>
    <row r="3" spans="1:6" ht="33.75" customHeight="1">
      <c r="A3" s="47" t="s">
        <v>65</v>
      </c>
      <c r="B3" s="47"/>
      <c r="C3" s="47"/>
      <c r="D3" s="47"/>
      <c r="E3" s="47"/>
      <c r="F3" s="47"/>
    </row>
    <row r="4" spans="1:6" ht="33.75" customHeight="1">
      <c r="A4" s="8" t="s">
        <v>3</v>
      </c>
      <c r="B4" s="9" t="s">
        <v>4</v>
      </c>
      <c r="C4" s="9" t="s">
        <v>5</v>
      </c>
      <c r="D4" s="10" t="s">
        <v>6</v>
      </c>
      <c r="E4" s="11" t="s">
        <v>7</v>
      </c>
      <c r="F4" s="11" t="s">
        <v>8</v>
      </c>
    </row>
    <row r="5" spans="1:6" ht="30" customHeight="1">
      <c r="A5" s="24" t="s">
        <v>24</v>
      </c>
      <c r="B5" s="25" t="s">
        <v>25</v>
      </c>
      <c r="C5" s="24" t="s">
        <v>50</v>
      </c>
      <c r="D5" s="34"/>
      <c r="E5" s="22"/>
      <c r="F5" s="23"/>
    </row>
    <row r="6" spans="1:6" ht="42.75" customHeight="1">
      <c r="A6" s="24" t="s">
        <v>51</v>
      </c>
      <c r="B6" s="39" t="s">
        <v>73</v>
      </c>
      <c r="C6" s="24" t="s">
        <v>53</v>
      </c>
      <c r="D6" s="35">
        <v>21</v>
      </c>
      <c r="E6" s="22"/>
      <c r="F6" s="23">
        <f>ROUND(D6*E6,0)</f>
        <v>0</v>
      </c>
    </row>
    <row r="7" spans="1:6" ht="30.75" customHeight="1">
      <c r="A7" s="24" t="s">
        <v>26</v>
      </c>
      <c r="B7" s="25" t="s">
        <v>27</v>
      </c>
      <c r="C7" s="24" t="s">
        <v>50</v>
      </c>
      <c r="D7" s="35"/>
      <c r="E7" s="22"/>
      <c r="F7" s="23"/>
    </row>
    <row r="8" spans="1:6" ht="42" customHeight="1">
      <c r="A8" s="24" t="s">
        <v>51</v>
      </c>
      <c r="B8" s="39" t="s">
        <v>67</v>
      </c>
      <c r="C8" s="24" t="s">
        <v>53</v>
      </c>
      <c r="D8" s="35">
        <v>1</v>
      </c>
      <c r="E8" s="22"/>
      <c r="F8" s="23">
        <f>ROUND(D8*E8,0)</f>
        <v>0</v>
      </c>
    </row>
    <row r="9" spans="1:6" ht="30" customHeight="1">
      <c r="A9" s="24" t="s">
        <v>28</v>
      </c>
      <c r="B9" s="25" t="s">
        <v>54</v>
      </c>
      <c r="C9" s="24" t="s">
        <v>50</v>
      </c>
      <c r="D9" s="34"/>
      <c r="E9" s="22"/>
      <c r="F9" s="23"/>
    </row>
    <row r="10" spans="1:6" ht="30" customHeight="1">
      <c r="A10" s="24" t="s">
        <v>51</v>
      </c>
      <c r="B10" s="25" t="s">
        <v>75</v>
      </c>
      <c r="C10" s="24" t="s">
        <v>29</v>
      </c>
      <c r="D10" s="34">
        <v>3887.2</v>
      </c>
      <c r="E10" s="22"/>
      <c r="F10" s="23">
        <f>ROUND(D10*E10,0)</f>
        <v>0</v>
      </c>
    </row>
    <row r="11" spans="1:6" ht="30" customHeight="1">
      <c r="A11" s="48" t="s">
        <v>30</v>
      </c>
      <c r="B11" s="48"/>
      <c r="C11" s="48"/>
      <c r="D11" s="49">
        <f>ROUND(SUM(F5:F10),0)</f>
        <v>0</v>
      </c>
      <c r="E11" s="49"/>
      <c r="F11" s="33" t="s">
        <v>19</v>
      </c>
    </row>
  </sheetData>
  <sheetProtection password="E466" sheet="1"/>
  <protectedRanges>
    <protectedRange sqref="E6 E8 E10" name="区域1"/>
  </protectedRanges>
  <mergeCells count="6">
    <mergeCell ref="A1:F1"/>
    <mergeCell ref="B2:D2"/>
    <mergeCell ref="E2:F2"/>
    <mergeCell ref="A3:F3"/>
    <mergeCell ref="A11:C11"/>
    <mergeCell ref="D11:E11"/>
  </mergeCells>
  <printOptions horizontalCentered="1"/>
  <pageMargins left="0.7480314960629921" right="0.7480314960629921" top="0.7874015748031497" bottom="2.362204724409449" header="0.5118110236220472" footer="1.968503937007874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I10" sqref="I10"/>
    </sheetView>
  </sheetViews>
  <sheetFormatPr defaultColWidth="9.00390625" defaultRowHeight="14.25"/>
  <cols>
    <col min="1" max="1" width="4.375" style="2" customWidth="1"/>
    <col min="2" max="2" width="6.50390625" style="2" customWidth="1"/>
    <col min="3" max="3" width="39.625" style="2" customWidth="1"/>
    <col min="4" max="6" width="11.125" style="2" customWidth="1"/>
    <col min="7" max="7" width="9.00390625" style="2" customWidth="1"/>
    <col min="8" max="8" width="10.375" style="2" bestFit="1" customWidth="1"/>
    <col min="9" max="16384" width="9.00390625" style="2" customWidth="1"/>
  </cols>
  <sheetData>
    <row r="1" spans="1:6" ht="33.75" customHeight="1">
      <c r="A1" s="40" t="s">
        <v>31</v>
      </c>
      <c r="B1" s="40"/>
      <c r="C1" s="40"/>
      <c r="D1" s="40"/>
      <c r="E1" s="40"/>
      <c r="F1" s="40"/>
    </row>
    <row r="2" spans="1:6" ht="35.25" customHeight="1">
      <c r="A2" s="51" t="s">
        <v>56</v>
      </c>
      <c r="B2" s="52"/>
      <c r="C2" s="52"/>
      <c r="D2" s="52"/>
      <c r="E2" s="52"/>
      <c r="F2" s="52"/>
    </row>
    <row r="3" spans="1:6" ht="24.75" customHeight="1">
      <c r="A3" s="54" t="s">
        <v>32</v>
      </c>
      <c r="B3" s="54" t="s">
        <v>33</v>
      </c>
      <c r="C3" s="54" t="s">
        <v>34</v>
      </c>
      <c r="D3" s="56" t="s">
        <v>35</v>
      </c>
      <c r="E3" s="57"/>
      <c r="F3" s="58"/>
    </row>
    <row r="4" spans="1:6" ht="24.75" customHeight="1">
      <c r="A4" s="55"/>
      <c r="B4" s="55"/>
      <c r="C4" s="55"/>
      <c r="D4" s="32" t="s">
        <v>58</v>
      </c>
      <c r="E4" s="32" t="s">
        <v>59</v>
      </c>
      <c r="F4" s="21" t="s">
        <v>49</v>
      </c>
    </row>
    <row r="5" spans="1:6" s="1" customFormat="1" ht="24.75" customHeight="1">
      <c r="A5" s="28">
        <v>1</v>
      </c>
      <c r="B5" s="28">
        <v>100</v>
      </c>
      <c r="C5" s="28" t="s">
        <v>36</v>
      </c>
      <c r="D5" s="29">
        <f>'第100章（铁东路）'!D9</f>
        <v>0</v>
      </c>
      <c r="E5" s="29">
        <f>'第100章（外环路）'!D9</f>
        <v>0</v>
      </c>
      <c r="F5" s="30">
        <f>SUM(D5:E5)</f>
        <v>0</v>
      </c>
    </row>
    <row r="6" spans="1:6" s="1" customFormat="1" ht="24.75" customHeight="1">
      <c r="A6" s="28">
        <v>2</v>
      </c>
      <c r="B6" s="28">
        <v>200</v>
      </c>
      <c r="C6" s="28" t="s">
        <v>37</v>
      </c>
      <c r="D6" s="29"/>
      <c r="E6" s="29"/>
      <c r="F6" s="30"/>
    </row>
    <row r="7" spans="1:6" s="1" customFormat="1" ht="24.75" customHeight="1">
      <c r="A7" s="28">
        <v>3</v>
      </c>
      <c r="B7" s="28">
        <v>300</v>
      </c>
      <c r="C7" s="28" t="s">
        <v>38</v>
      </c>
      <c r="D7" s="29"/>
      <c r="E7" s="29"/>
      <c r="F7" s="30"/>
    </row>
    <row r="8" spans="1:6" s="1" customFormat="1" ht="24.75" customHeight="1">
      <c r="A8" s="28">
        <v>4</v>
      </c>
      <c r="B8" s="28">
        <v>400</v>
      </c>
      <c r="C8" s="28" t="s">
        <v>39</v>
      </c>
      <c r="D8" s="29"/>
      <c r="E8" s="29"/>
      <c r="F8" s="30"/>
    </row>
    <row r="9" spans="1:6" s="1" customFormat="1" ht="24.75" customHeight="1">
      <c r="A9" s="28">
        <v>5</v>
      </c>
      <c r="B9" s="28">
        <v>500</v>
      </c>
      <c r="C9" s="28" t="s">
        <v>40</v>
      </c>
      <c r="D9" s="29"/>
      <c r="E9" s="29"/>
      <c r="F9" s="30"/>
    </row>
    <row r="10" spans="1:6" s="1" customFormat="1" ht="24.75" customHeight="1">
      <c r="A10" s="28">
        <v>6</v>
      </c>
      <c r="B10" s="28">
        <v>600</v>
      </c>
      <c r="C10" s="28" t="s">
        <v>41</v>
      </c>
      <c r="D10" s="29">
        <f>'第600章（铁东路）'!D15</f>
        <v>0</v>
      </c>
      <c r="E10" s="29">
        <f>'第600章（外环路）'!D11</f>
        <v>0</v>
      </c>
      <c r="F10" s="30">
        <f>SUM(D10:E10)</f>
        <v>0</v>
      </c>
    </row>
    <row r="11" spans="1:6" s="1" customFormat="1" ht="24.75" customHeight="1">
      <c r="A11" s="28">
        <v>7</v>
      </c>
      <c r="B11" s="28">
        <v>700</v>
      </c>
      <c r="C11" s="28" t="s">
        <v>42</v>
      </c>
      <c r="D11" s="29"/>
      <c r="E11" s="29"/>
      <c r="F11" s="30"/>
    </row>
    <row r="12" spans="1:6" s="1" customFormat="1" ht="29.25" customHeight="1">
      <c r="A12" s="28">
        <v>8</v>
      </c>
      <c r="B12" s="53" t="s">
        <v>43</v>
      </c>
      <c r="C12" s="53"/>
      <c r="D12" s="29">
        <f>SUM(D5:D11)</f>
        <v>0</v>
      </c>
      <c r="E12" s="29">
        <f>SUM(E5:E11)</f>
        <v>0</v>
      </c>
      <c r="F12" s="30">
        <f>SUM(D12:E12)</f>
        <v>0</v>
      </c>
    </row>
    <row r="13" spans="1:6" s="1" customFormat="1" ht="29.25" customHeight="1">
      <c r="A13" s="28">
        <v>9</v>
      </c>
      <c r="B13" s="53" t="s">
        <v>44</v>
      </c>
      <c r="C13" s="53"/>
      <c r="D13" s="29"/>
      <c r="E13" s="29"/>
      <c r="F13" s="30"/>
    </row>
    <row r="14" spans="1:6" s="1" customFormat="1" ht="29.25" customHeight="1">
      <c r="A14" s="28">
        <v>10</v>
      </c>
      <c r="B14" s="53" t="s">
        <v>45</v>
      </c>
      <c r="C14" s="53"/>
      <c r="D14" s="29">
        <f>ROUND(306683*1.5%,0)</f>
        <v>4600</v>
      </c>
      <c r="E14" s="29">
        <f>ROUND(222779*1.5%,0)</f>
        <v>3342</v>
      </c>
      <c r="F14" s="30">
        <f>SUM(D14:E14)</f>
        <v>7942</v>
      </c>
    </row>
    <row r="15" spans="1:6" s="1" customFormat="1" ht="29.25" customHeight="1">
      <c r="A15" s="28">
        <v>11</v>
      </c>
      <c r="B15" s="53" t="s">
        <v>46</v>
      </c>
      <c r="C15" s="53"/>
      <c r="D15" s="31">
        <f>ROUND(D12-D13-D14,0)</f>
        <v>-4600</v>
      </c>
      <c r="E15" s="31">
        <f>ROUND(E12-E13-E14,0)</f>
        <v>-3342</v>
      </c>
      <c r="F15" s="30">
        <f>SUM(D15:E15)</f>
        <v>-7942</v>
      </c>
    </row>
    <row r="16" spans="1:6" s="1" customFormat="1" ht="29.25" customHeight="1">
      <c r="A16" s="28">
        <v>12</v>
      </c>
      <c r="B16" s="53" t="s">
        <v>47</v>
      </c>
      <c r="C16" s="53"/>
      <c r="D16" s="31">
        <f>ROUND(D15*5%,0)</f>
        <v>-230</v>
      </c>
      <c r="E16" s="31">
        <f>ROUND(E15*5%,0)</f>
        <v>-167</v>
      </c>
      <c r="F16" s="30">
        <f>SUM(D16:E16)</f>
        <v>-397</v>
      </c>
    </row>
    <row r="17" spans="1:6" s="1" customFormat="1" ht="29.25" customHeight="1">
      <c r="A17" s="28">
        <v>13</v>
      </c>
      <c r="B17" s="53" t="s">
        <v>48</v>
      </c>
      <c r="C17" s="53"/>
      <c r="D17" s="31">
        <f>D12+D16</f>
        <v>-230</v>
      </c>
      <c r="E17" s="31">
        <f>E12+E16</f>
        <v>-167</v>
      </c>
      <c r="F17" s="30">
        <f>SUM(D17:E17)</f>
        <v>-397</v>
      </c>
    </row>
    <row r="18" spans="1:6" ht="30" customHeight="1">
      <c r="A18" s="59"/>
      <c r="B18" s="60"/>
      <c r="C18" s="60"/>
      <c r="D18" s="60"/>
      <c r="E18" s="60"/>
      <c r="F18" s="60"/>
    </row>
  </sheetData>
  <sheetProtection password="E466" sheet="1"/>
  <mergeCells count="13">
    <mergeCell ref="B16:C16"/>
    <mergeCell ref="B17:C17"/>
    <mergeCell ref="A18:F18"/>
    <mergeCell ref="A1:F1"/>
    <mergeCell ref="A2:F2"/>
    <mergeCell ref="B12:C12"/>
    <mergeCell ref="B13:C13"/>
    <mergeCell ref="B14:C14"/>
    <mergeCell ref="B15:C15"/>
    <mergeCell ref="A3:A4"/>
    <mergeCell ref="B3:B4"/>
    <mergeCell ref="C3:C4"/>
    <mergeCell ref="D3:F3"/>
  </mergeCells>
  <printOptions horizontalCentered="1"/>
  <pageMargins left="0.5905511811023623" right="0.5905511811023623" top="0.5905511811023623" bottom="2.362204724409449" header="0.35433070866141736" footer="1.5748031496062993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张文成</cp:lastModifiedBy>
  <cp:lastPrinted>2016-07-27T01:39:31Z</cp:lastPrinted>
  <dcterms:created xsi:type="dcterms:W3CDTF">2008-04-07T07:00:19Z</dcterms:created>
  <dcterms:modified xsi:type="dcterms:W3CDTF">2016-07-27T01:43:05Z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