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970" tabRatio="610" activeTab="3"/>
  </bookViews>
  <sheets>
    <sheet name="第100章" sheetId="1" r:id="rId1"/>
    <sheet name="第200章" sheetId="2" r:id="rId2"/>
    <sheet name="第300章" sheetId="3" r:id="rId3"/>
    <sheet name="汇总表" sheetId="4" r:id="rId4"/>
  </sheets>
  <definedNames>
    <definedName name="_xlnm.Print_Titles" localSheetId="1">'第200章'!$1:$4</definedName>
    <definedName name="_xlnm.Print_Titles" localSheetId="2">'第300章'!$1:$4</definedName>
  </definedNames>
  <calcPr fullCalcOnLoad="1"/>
</workbook>
</file>

<file path=xl/sharedStrings.xml><?xml version="1.0" encoding="utf-8"?>
<sst xmlns="http://schemas.openxmlformats.org/spreadsheetml/2006/main" count="143" uniqueCount="86">
  <si>
    <t>工程量清单</t>
  </si>
  <si>
    <t>单位</t>
  </si>
  <si>
    <t>数量</t>
  </si>
  <si>
    <t>单价</t>
  </si>
  <si>
    <t>合价</t>
  </si>
  <si>
    <t>货币单位：人民币元</t>
  </si>
  <si>
    <t>清单     第100章   总则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</si>
  <si>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</si>
  <si>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</si>
  <si>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</si>
  <si>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</si>
  <si>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</si>
  <si>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</si>
  <si>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</si>
  <si>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货币单位：人民币元</t>
  </si>
  <si>
    <t>工程名称：</t>
  </si>
  <si>
    <t>元</t>
  </si>
  <si>
    <t>金额（元）</t>
  </si>
  <si>
    <t>第100章至第700章清单合计</t>
  </si>
  <si>
    <t>已包含在清单合计中材料、工程设备、专业工程暂估价合计</t>
  </si>
  <si>
    <t>子目号</t>
  </si>
  <si>
    <t>子目名称</t>
  </si>
  <si>
    <t>第200章   路基</t>
  </si>
  <si>
    <t>清单  第200章 合计   人民币</t>
  </si>
  <si>
    <t>102-1</t>
  </si>
  <si>
    <t>竣工文件</t>
  </si>
  <si>
    <t>总额</t>
  </si>
  <si>
    <t>102-3</t>
  </si>
  <si>
    <t>安全生产费</t>
  </si>
  <si>
    <t>104-1</t>
  </si>
  <si>
    <t>承包人驻地建设</t>
  </si>
  <si>
    <t>102-2</t>
  </si>
  <si>
    <t>第300章  路面</t>
  </si>
  <si>
    <t>308-1</t>
  </si>
  <si>
    <t>308-2</t>
  </si>
  <si>
    <t>309-2</t>
  </si>
  <si>
    <t>中粒式沥青混凝土</t>
  </si>
  <si>
    <t>202-2</t>
  </si>
  <si>
    <t>挖除旧路面</t>
  </si>
  <si>
    <t>-a</t>
  </si>
  <si>
    <t>-b</t>
  </si>
  <si>
    <t>310-2</t>
  </si>
  <si>
    <t>封层</t>
  </si>
  <si>
    <t>施工环保费</t>
  </si>
  <si>
    <t>103-1</t>
  </si>
  <si>
    <t>103-2</t>
  </si>
  <si>
    <t>103-3</t>
  </si>
  <si>
    <t>临时供电设施</t>
  </si>
  <si>
    <t>103-4</t>
  </si>
  <si>
    <t>电讯设施的提供、维修与拆除</t>
  </si>
  <si>
    <t>103-5</t>
  </si>
  <si>
    <t>供水与排污设施</t>
  </si>
  <si>
    <t>沥青砼路面(沥青砼面层)</t>
  </si>
  <si>
    <t>-c</t>
  </si>
  <si>
    <t>309-1</t>
  </si>
  <si>
    <t>已包含在清单合计中的安全生产费非竞争性部分
（投标控制价上限的1.5%）</t>
  </si>
  <si>
    <t>临时工程用地</t>
  </si>
  <si>
    <t>m3</t>
  </si>
  <si>
    <t>沥青砼路面基层（沥青砼路面以下）</t>
  </si>
  <si>
    <t>m2</t>
  </si>
  <si>
    <t>细粒式沥青混凝土</t>
  </si>
  <si>
    <t>临时道路、桥梁修建、养护和拆除</t>
  </si>
  <si>
    <t/>
  </si>
  <si>
    <t>清单  第300章 合计   人民币</t>
  </si>
  <si>
    <t>元</t>
  </si>
  <si>
    <t>304-1</t>
  </si>
  <si>
    <t>水泥稳定土底基层</t>
  </si>
  <si>
    <t>桥梁、涵洞</t>
  </si>
  <si>
    <t>路面</t>
  </si>
  <si>
    <t>18cm C25素混凝土</t>
  </si>
  <si>
    <t>改性乳化沥青透层</t>
  </si>
  <si>
    <t>粘层</t>
  </si>
  <si>
    <t>改性乳化沥青粘层</t>
  </si>
  <si>
    <t>高粘乳化沥青粘层</t>
  </si>
  <si>
    <t>5cm温拌沥青混凝土WAC-16C</t>
  </si>
  <si>
    <t>6cm温拌沥青混凝土WAC-20C</t>
  </si>
  <si>
    <t>下封层</t>
  </si>
  <si>
    <t>202-5</t>
  </si>
  <si>
    <t>旧路面沥青混合料回收</t>
  </si>
  <si>
    <t>t</t>
  </si>
  <si>
    <t>使用8年以内</t>
  </si>
  <si>
    <t>使用8年以上</t>
  </si>
  <si>
    <t>5cm抗车辙沥青混凝土KAC-16C（掺0.4%抗车辙剂）</t>
  </si>
  <si>
    <t>3cm温拌沥青混凝土WAC-13C</t>
  </si>
  <si>
    <t xml:space="preserve">清单  第100章 合计   人民币  </t>
  </si>
  <si>
    <t>顺义区机场东路（顺平路-李天路）预防性养护工程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</si>
</sst>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0.0_);[Red]\(0.0\)"/>
    <numFmt numFmtId="200" formatCode="0.000_);[Red]\(0.000\)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u val="single"/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Alignment="1">
      <alignment vertical="center"/>
    </xf>
    <xf numFmtId="0" fontId="0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32" borderId="0" xfId="0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/>
    </xf>
    <xf numFmtId="184" fontId="10" fillId="32" borderId="10" xfId="0" applyNumberFormat="1" applyFont="1" applyFill="1" applyBorder="1" applyAlignment="1">
      <alignment horizontal="center" vertical="center" shrinkToFit="1"/>
    </xf>
    <xf numFmtId="185" fontId="0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184" fontId="7" fillId="32" borderId="10" xfId="0" applyNumberFormat="1" applyFont="1" applyFill="1" applyBorder="1" applyAlignment="1">
      <alignment horizontal="center" vertical="center" shrinkToFit="1"/>
    </xf>
    <xf numFmtId="185" fontId="11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7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/>
    </xf>
    <xf numFmtId="198" fontId="11" fillId="32" borderId="10" xfId="0" applyNumberFormat="1" applyFont="1" applyFill="1" applyBorder="1" applyAlignment="1">
      <alignment horizontal="right" vertical="center" shrinkToFit="1"/>
    </xf>
    <xf numFmtId="184" fontId="7" fillId="32" borderId="10" xfId="0" applyNumberFormat="1" applyFont="1" applyFill="1" applyBorder="1" applyAlignment="1">
      <alignment horizontal="right" vertical="center" shrinkToFit="1"/>
    </xf>
    <xf numFmtId="0" fontId="11" fillId="32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85" fontId="48" fillId="0" borderId="10" xfId="0" applyNumberFormat="1" applyFont="1" applyFill="1" applyBorder="1" applyAlignment="1">
      <alignment horizontal="center" vertical="center" wrapText="1"/>
    </xf>
    <xf numFmtId="185" fontId="48" fillId="0" borderId="10" xfId="0" applyNumberFormat="1" applyFont="1" applyFill="1" applyBorder="1" applyAlignment="1">
      <alignment horizontal="center" vertical="center" shrinkToFi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48" fillId="0" borderId="10" xfId="0" applyNumberFormat="1" applyFont="1" applyFill="1" applyBorder="1" applyAlignment="1" applyProtection="1">
      <alignment horizontal="center" vertical="center" shrinkToFit="1"/>
      <protection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191" fontId="46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198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shrinkToFit="1"/>
    </xf>
    <xf numFmtId="0" fontId="46" fillId="0" borderId="0" xfId="0" applyNumberFormat="1" applyFont="1" applyFill="1" applyAlignment="1">
      <alignment vertical="center" shrinkToFit="1"/>
    </xf>
    <xf numFmtId="0" fontId="46" fillId="0" borderId="0" xfId="0" applyFont="1" applyFill="1" applyAlignment="1">
      <alignment vertical="center" shrinkToFit="1"/>
    </xf>
    <xf numFmtId="0" fontId="46" fillId="0" borderId="10" xfId="0" applyFont="1" applyFill="1" applyBorder="1" applyAlignment="1">
      <alignment horizontal="right"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Border="1" applyAlignment="1" applyProtection="1">
      <alignment horizontal="left" vertical="center" shrinkToFit="1"/>
      <protection hidden="1"/>
    </xf>
    <xf numFmtId="0" fontId="0" fillId="32" borderId="0" xfId="0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/>
    </xf>
    <xf numFmtId="185" fontId="7" fillId="32" borderId="12" xfId="0" applyNumberFormat="1" applyFont="1" applyFill="1" applyBorder="1" applyAlignment="1" applyProtection="1">
      <alignment horizontal="center" vertical="center" shrinkToFit="1"/>
      <protection hidden="1"/>
    </xf>
    <xf numFmtId="185" fontId="7" fillId="32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185" fontId="0" fillId="0" borderId="10" xfId="0" applyNumberFormat="1" applyFont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I12" sqref="I12"/>
    </sheetView>
  </sheetViews>
  <sheetFormatPr defaultColWidth="9.00390625" defaultRowHeight="14.25"/>
  <cols>
    <col min="1" max="1" width="9.50390625" style="34" customWidth="1"/>
    <col min="2" max="2" width="30.125" style="34" customWidth="1"/>
    <col min="3" max="3" width="9.00390625" style="34" customWidth="1"/>
    <col min="4" max="4" width="10.25390625" style="34" customWidth="1"/>
    <col min="5" max="5" width="11.125" style="34" customWidth="1"/>
    <col min="6" max="6" width="14.50390625" style="34" customWidth="1"/>
    <col min="7" max="16384" width="9.00390625" style="34" customWidth="1"/>
  </cols>
  <sheetData>
    <row r="1" spans="1:6" ht="42" customHeight="1">
      <c r="A1" s="60" t="s">
        <v>0</v>
      </c>
      <c r="B1" s="60"/>
      <c r="C1" s="60"/>
      <c r="D1" s="60"/>
      <c r="E1" s="60"/>
      <c r="F1" s="60"/>
    </row>
    <row r="2" spans="1:5" ht="42" customHeight="1">
      <c r="A2" s="34" t="s">
        <v>15</v>
      </c>
      <c r="B2" s="84" t="s">
        <v>85</v>
      </c>
      <c r="C2" s="62"/>
      <c r="D2" s="62"/>
      <c r="E2" s="34" t="s">
        <v>5</v>
      </c>
    </row>
    <row r="3" spans="1:6" ht="42" customHeight="1">
      <c r="A3" s="61" t="s">
        <v>6</v>
      </c>
      <c r="B3" s="61"/>
      <c r="C3" s="61"/>
      <c r="D3" s="61"/>
      <c r="E3" s="61"/>
      <c r="F3" s="61"/>
    </row>
    <row r="4" spans="1:6" ht="42" customHeight="1">
      <c r="A4" s="35" t="s">
        <v>20</v>
      </c>
      <c r="B4" s="35" t="s">
        <v>21</v>
      </c>
      <c r="C4" s="35" t="s">
        <v>1</v>
      </c>
      <c r="D4" s="35" t="s">
        <v>2</v>
      </c>
      <c r="E4" s="35" t="s">
        <v>3</v>
      </c>
      <c r="F4" s="35" t="s">
        <v>4</v>
      </c>
    </row>
    <row r="5" spans="1:6" ht="42" customHeight="1">
      <c r="A5" s="36" t="s">
        <v>24</v>
      </c>
      <c r="B5" s="36" t="s">
        <v>25</v>
      </c>
      <c r="C5" s="36" t="s">
        <v>26</v>
      </c>
      <c r="D5" s="37">
        <v>1</v>
      </c>
      <c r="E5" s="38"/>
      <c r="F5" s="39">
        <f>ROUND(D5*E5,0)</f>
        <v>0</v>
      </c>
    </row>
    <row r="6" spans="1:6" ht="42" customHeight="1">
      <c r="A6" s="36" t="s">
        <v>31</v>
      </c>
      <c r="B6" s="36" t="s">
        <v>43</v>
      </c>
      <c r="C6" s="36" t="s">
        <v>26</v>
      </c>
      <c r="D6" s="37">
        <v>1</v>
      </c>
      <c r="E6" s="38"/>
      <c r="F6" s="39">
        <f aca="true" t="shared" si="0" ref="F6:F13">ROUND(D6*E6,0)</f>
        <v>0</v>
      </c>
    </row>
    <row r="7" spans="1:6" ht="42" customHeight="1">
      <c r="A7" s="36" t="s">
        <v>27</v>
      </c>
      <c r="B7" s="36" t="s">
        <v>28</v>
      </c>
      <c r="C7" s="36" t="s">
        <v>26</v>
      </c>
      <c r="D7" s="37">
        <v>1</v>
      </c>
      <c r="E7" s="40"/>
      <c r="F7" s="39">
        <f t="shared" si="0"/>
        <v>0</v>
      </c>
    </row>
    <row r="8" spans="1:6" ht="42" customHeight="1">
      <c r="A8" s="36" t="s">
        <v>44</v>
      </c>
      <c r="B8" s="36" t="s">
        <v>61</v>
      </c>
      <c r="C8" s="36" t="s">
        <v>26</v>
      </c>
      <c r="D8" s="37">
        <v>1</v>
      </c>
      <c r="E8" s="40"/>
      <c r="F8" s="39">
        <f t="shared" si="0"/>
        <v>0</v>
      </c>
    </row>
    <row r="9" spans="1:6" ht="42" customHeight="1">
      <c r="A9" s="36" t="s">
        <v>45</v>
      </c>
      <c r="B9" s="36" t="s">
        <v>56</v>
      </c>
      <c r="C9" s="36" t="s">
        <v>26</v>
      </c>
      <c r="D9" s="37">
        <v>1</v>
      </c>
      <c r="E9" s="40"/>
      <c r="F9" s="39">
        <f t="shared" si="0"/>
        <v>0</v>
      </c>
    </row>
    <row r="10" spans="1:6" ht="42" customHeight="1">
      <c r="A10" s="36" t="s">
        <v>46</v>
      </c>
      <c r="B10" s="36" t="s">
        <v>47</v>
      </c>
      <c r="C10" s="36" t="s">
        <v>26</v>
      </c>
      <c r="D10" s="37">
        <v>1</v>
      </c>
      <c r="E10" s="40"/>
      <c r="F10" s="39">
        <f t="shared" si="0"/>
        <v>0</v>
      </c>
    </row>
    <row r="11" spans="1:6" ht="42" customHeight="1">
      <c r="A11" s="36" t="s">
        <v>48</v>
      </c>
      <c r="B11" s="36" t="s">
        <v>49</v>
      </c>
      <c r="C11" s="36" t="s">
        <v>26</v>
      </c>
      <c r="D11" s="37">
        <v>1</v>
      </c>
      <c r="E11" s="40"/>
      <c r="F11" s="39">
        <f t="shared" si="0"/>
        <v>0</v>
      </c>
    </row>
    <row r="12" spans="1:6" ht="42" customHeight="1">
      <c r="A12" s="36" t="s">
        <v>50</v>
      </c>
      <c r="B12" s="36" t="s">
        <v>51</v>
      </c>
      <c r="C12" s="36" t="s">
        <v>26</v>
      </c>
      <c r="D12" s="37">
        <v>1</v>
      </c>
      <c r="E12" s="40"/>
      <c r="F12" s="39">
        <f t="shared" si="0"/>
        <v>0</v>
      </c>
    </row>
    <row r="13" spans="1:6" ht="42" customHeight="1">
      <c r="A13" s="36" t="s">
        <v>29</v>
      </c>
      <c r="B13" s="36" t="s">
        <v>30</v>
      </c>
      <c r="C13" s="36" t="s">
        <v>26</v>
      </c>
      <c r="D13" s="37">
        <v>1</v>
      </c>
      <c r="E13" s="40"/>
      <c r="F13" s="39">
        <f t="shared" si="0"/>
        <v>0</v>
      </c>
    </row>
    <row r="14" spans="1:14" ht="42" customHeight="1">
      <c r="A14" s="58" t="s">
        <v>84</v>
      </c>
      <c r="B14" s="58"/>
      <c r="C14" s="58"/>
      <c r="D14" s="59">
        <f>ROUND(SUM(F5:F13),0)</f>
        <v>0</v>
      </c>
      <c r="E14" s="59"/>
      <c r="F14" s="41" t="s">
        <v>16</v>
      </c>
      <c r="G14" s="42"/>
      <c r="H14" s="42"/>
      <c r="I14" s="42"/>
      <c r="J14" s="42"/>
      <c r="K14" s="42"/>
      <c r="L14" s="42"/>
      <c r="M14" s="42"/>
      <c r="N14" s="42"/>
    </row>
    <row r="15" ht="32.25" customHeight="1"/>
    <row r="16" ht="25.5" customHeight="1">
      <c r="A16" s="43"/>
    </row>
  </sheetData>
  <sheetProtection password="D3E9" sheet="1"/>
  <protectedRanges>
    <protectedRange sqref="E5:E13" name="区域1"/>
  </protectedRanges>
  <mergeCells count="5">
    <mergeCell ref="A14:C14"/>
    <mergeCell ref="D14:E14"/>
    <mergeCell ref="A1:F1"/>
    <mergeCell ref="A3:F3"/>
    <mergeCell ref="B2:D2"/>
  </mergeCells>
  <printOptions horizontalCentered="1"/>
  <pageMargins left="0.47" right="0.7" top="0.75" bottom="1.6" header="0.3" footer="1.1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I12" sqref="I12"/>
    </sheetView>
  </sheetViews>
  <sheetFormatPr defaultColWidth="9.00390625" defaultRowHeight="14.25"/>
  <cols>
    <col min="1" max="1" width="10.00390625" style="34" customWidth="1"/>
    <col min="2" max="2" width="27.25390625" style="34" customWidth="1"/>
    <col min="3" max="3" width="8.25390625" style="34" customWidth="1"/>
    <col min="4" max="4" width="11.50390625" style="56" customWidth="1"/>
    <col min="5" max="5" width="11.125" style="57" customWidth="1"/>
    <col min="6" max="6" width="13.75390625" style="57" customWidth="1"/>
    <col min="7" max="7" width="33.875" style="44" customWidth="1"/>
    <col min="8" max="16384" width="9.00390625" style="34" customWidth="1"/>
  </cols>
  <sheetData>
    <row r="1" spans="1:6" ht="32.25" customHeight="1">
      <c r="A1" s="60" t="s">
        <v>0</v>
      </c>
      <c r="B1" s="60"/>
      <c r="C1" s="60"/>
      <c r="D1" s="60"/>
      <c r="E1" s="60"/>
      <c r="F1" s="60"/>
    </row>
    <row r="2" spans="1:6" ht="34.5" customHeight="1">
      <c r="A2" s="45" t="s">
        <v>15</v>
      </c>
      <c r="B2" s="66" t="str">
        <f>'第100章'!B2</f>
        <v>顺义区机场东路（顺平路-李天路）预防性养护工程</v>
      </c>
      <c r="C2" s="66"/>
      <c r="D2" s="66"/>
      <c r="E2" s="67" t="s">
        <v>7</v>
      </c>
      <c r="F2" s="67"/>
    </row>
    <row r="3" spans="1:6" ht="32.25" customHeight="1">
      <c r="A3" s="68" t="s">
        <v>22</v>
      </c>
      <c r="B3" s="68"/>
      <c r="C3" s="68"/>
      <c r="D3" s="68"/>
      <c r="E3" s="68"/>
      <c r="F3" s="68"/>
    </row>
    <row r="4" spans="1:6" ht="36.75" customHeight="1">
      <c r="A4" s="35" t="s">
        <v>20</v>
      </c>
      <c r="B4" s="35" t="s">
        <v>21</v>
      </c>
      <c r="C4" s="35" t="s">
        <v>1</v>
      </c>
      <c r="D4" s="46" t="s">
        <v>2</v>
      </c>
      <c r="E4" s="47" t="s">
        <v>3</v>
      </c>
      <c r="F4" s="47" t="s">
        <v>4</v>
      </c>
    </row>
    <row r="5" spans="1:6" ht="36" customHeight="1">
      <c r="A5" s="48" t="s">
        <v>37</v>
      </c>
      <c r="B5" s="49" t="s">
        <v>38</v>
      </c>
      <c r="C5" s="48" t="s">
        <v>62</v>
      </c>
      <c r="D5" s="50"/>
      <c r="E5" s="51"/>
      <c r="F5" s="39"/>
    </row>
    <row r="6" spans="1:6" ht="36" customHeight="1">
      <c r="A6" s="48" t="s">
        <v>40</v>
      </c>
      <c r="B6" s="49" t="s">
        <v>52</v>
      </c>
      <c r="C6" s="48" t="s">
        <v>57</v>
      </c>
      <c r="D6" s="52">
        <v>3387.86</v>
      </c>
      <c r="E6" s="51"/>
      <c r="F6" s="39">
        <f>ROUND(D6*E6,0)</f>
        <v>0</v>
      </c>
    </row>
    <row r="7" spans="1:6" ht="36" customHeight="1">
      <c r="A7" s="48" t="s">
        <v>53</v>
      </c>
      <c r="B7" s="49" t="s">
        <v>58</v>
      </c>
      <c r="C7" s="48" t="s">
        <v>57</v>
      </c>
      <c r="D7" s="52">
        <v>993.96</v>
      </c>
      <c r="E7" s="51"/>
      <c r="F7" s="39">
        <f>ROUND(D7*E7,0)</f>
        <v>0</v>
      </c>
    </row>
    <row r="8" spans="1:6" ht="36" customHeight="1">
      <c r="A8" s="48" t="s">
        <v>77</v>
      </c>
      <c r="B8" s="53" t="s">
        <v>78</v>
      </c>
      <c r="C8" s="48"/>
      <c r="D8" s="52"/>
      <c r="E8" s="51"/>
      <c r="F8" s="39"/>
    </row>
    <row r="9" spans="1:6" ht="36" customHeight="1">
      <c r="A9" s="54" t="s">
        <v>39</v>
      </c>
      <c r="B9" s="49" t="s">
        <v>80</v>
      </c>
      <c r="C9" s="48" t="s">
        <v>79</v>
      </c>
      <c r="D9" s="52">
        <v>6954.4</v>
      </c>
      <c r="E9" s="51"/>
      <c r="F9" s="39">
        <f>ROUND(D9*E9,0)</f>
        <v>0</v>
      </c>
    </row>
    <row r="10" spans="1:6" ht="36" customHeight="1">
      <c r="A10" s="54" t="s">
        <v>40</v>
      </c>
      <c r="B10" s="49" t="s">
        <v>81</v>
      </c>
      <c r="C10" s="48" t="s">
        <v>79</v>
      </c>
      <c r="D10" s="52">
        <v>634.7</v>
      </c>
      <c r="E10" s="51"/>
      <c r="F10" s="39">
        <f>ROUND(D10*E10,0)</f>
        <v>0</v>
      </c>
    </row>
    <row r="11" spans="1:6" ht="32.25" customHeight="1">
      <c r="A11" s="63" t="s">
        <v>23</v>
      </c>
      <c r="B11" s="64"/>
      <c r="C11" s="65"/>
      <c r="D11" s="59">
        <f>ROUND(SUM(F6:F10),0)</f>
        <v>0</v>
      </c>
      <c r="E11" s="59"/>
      <c r="F11" s="55" t="s">
        <v>16</v>
      </c>
    </row>
  </sheetData>
  <sheetProtection password="D3E9" sheet="1"/>
  <protectedRanges>
    <protectedRange sqref="E6:E7 E9:E10" name="区域1"/>
  </protectedRanges>
  <mergeCells count="6">
    <mergeCell ref="A11:C11"/>
    <mergeCell ref="D11:E11"/>
    <mergeCell ref="A1:F1"/>
    <mergeCell ref="B2:D2"/>
    <mergeCell ref="E2:F2"/>
    <mergeCell ref="A3:F3"/>
  </mergeCells>
  <printOptions horizontalCentered="1"/>
  <pageMargins left="0.7" right="0.7" top="0.75" bottom="1.4270833333333333" header="0.3" footer="3.95"/>
  <pageSetup horizontalDpi="600" verticalDpi="600" orientation="portrait" paperSize="9" r:id="rId1"/>
  <headerFooter alignWithMargins="0">
    <oddFooter xml:space="preserve">&amp;L&amp;"宋体,加粗"&amp;11投标书签署人签字：&amp;U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12" sqref="I12"/>
    </sheetView>
  </sheetViews>
  <sheetFormatPr defaultColWidth="9.00390625" defaultRowHeight="14.25"/>
  <cols>
    <col min="1" max="1" width="10.375" style="5" customWidth="1"/>
    <col min="2" max="2" width="30.50390625" style="8" customWidth="1"/>
    <col min="3" max="3" width="8.25390625" style="0" customWidth="1"/>
    <col min="4" max="4" width="9.875" style="6" customWidth="1"/>
    <col min="5" max="5" width="10.75390625" style="3" customWidth="1"/>
    <col min="6" max="6" width="11.50390625" style="3" customWidth="1"/>
  </cols>
  <sheetData>
    <row r="1" spans="1:6" ht="27" customHeight="1">
      <c r="A1" s="70" t="s">
        <v>0</v>
      </c>
      <c r="B1" s="70"/>
      <c r="C1" s="70"/>
      <c r="D1" s="70"/>
      <c r="E1" s="70"/>
      <c r="F1" s="70"/>
    </row>
    <row r="2" spans="1:6" ht="27" customHeight="1">
      <c r="A2" s="16" t="s">
        <v>15</v>
      </c>
      <c r="B2" s="71" t="str">
        <f>'第100章'!B2</f>
        <v>顺义区机场东路（顺平路-李天路）预防性养护工程</v>
      </c>
      <c r="C2" s="71"/>
      <c r="D2" s="71"/>
      <c r="E2" s="72" t="s">
        <v>7</v>
      </c>
      <c r="F2" s="72"/>
    </row>
    <row r="3" spans="1:6" ht="27.75" customHeight="1">
      <c r="A3" s="73" t="s">
        <v>32</v>
      </c>
      <c r="B3" s="73"/>
      <c r="C3" s="73"/>
      <c r="D3" s="73"/>
      <c r="E3" s="73"/>
      <c r="F3" s="73"/>
    </row>
    <row r="4" spans="1:6" ht="27.75" customHeight="1">
      <c r="A4" s="17" t="s">
        <v>20</v>
      </c>
      <c r="B4" s="23" t="s">
        <v>21</v>
      </c>
      <c r="C4" s="17" t="s">
        <v>1</v>
      </c>
      <c r="D4" s="18" t="s">
        <v>2</v>
      </c>
      <c r="E4" s="19" t="s">
        <v>3</v>
      </c>
      <c r="F4" s="19" t="s">
        <v>4</v>
      </c>
    </row>
    <row r="5" spans="1:10" ht="30" customHeight="1">
      <c r="A5" s="24" t="s">
        <v>65</v>
      </c>
      <c r="B5" s="25" t="s">
        <v>66</v>
      </c>
      <c r="C5" s="24" t="s">
        <v>62</v>
      </c>
      <c r="D5" s="26" t="s">
        <v>62</v>
      </c>
      <c r="E5" s="26" t="s">
        <v>62</v>
      </c>
      <c r="F5" s="27"/>
      <c r="G5" s="7"/>
      <c r="H5" s="7"/>
      <c r="I5" s="7"/>
      <c r="J5" s="7"/>
    </row>
    <row r="6" spans="1:10" ht="30" customHeight="1">
      <c r="A6" s="24" t="s">
        <v>39</v>
      </c>
      <c r="B6" s="28" t="s">
        <v>69</v>
      </c>
      <c r="C6" s="29" t="s">
        <v>59</v>
      </c>
      <c r="D6" s="30">
        <v>5522</v>
      </c>
      <c r="E6" s="21"/>
      <c r="F6" s="22">
        <f>ROUND(D6*E6,0)</f>
        <v>0</v>
      </c>
      <c r="G6" s="7"/>
      <c r="H6" s="7"/>
      <c r="I6" s="7"/>
      <c r="J6" s="7"/>
    </row>
    <row r="7" spans="1:10" ht="30" customHeight="1">
      <c r="A7" s="24" t="s">
        <v>33</v>
      </c>
      <c r="B7" s="28" t="s">
        <v>70</v>
      </c>
      <c r="C7" s="24" t="s">
        <v>59</v>
      </c>
      <c r="D7" s="31">
        <v>5522</v>
      </c>
      <c r="E7" s="21"/>
      <c r="F7" s="22">
        <f aca="true" t="shared" si="0" ref="F7:F18">ROUND(D7*E7,0)</f>
        <v>0</v>
      </c>
      <c r="G7" s="7"/>
      <c r="H7" s="7"/>
      <c r="I7" s="7"/>
      <c r="J7" s="7"/>
    </row>
    <row r="8" spans="1:10" ht="30" customHeight="1">
      <c r="A8" s="24" t="s">
        <v>34</v>
      </c>
      <c r="B8" s="25" t="s">
        <v>71</v>
      </c>
      <c r="C8" s="24" t="s">
        <v>62</v>
      </c>
      <c r="D8" s="31" t="s">
        <v>62</v>
      </c>
      <c r="E8" s="21"/>
      <c r="F8" s="22"/>
      <c r="G8" s="7"/>
      <c r="H8" s="7"/>
      <c r="I8" s="7"/>
      <c r="J8" s="7"/>
    </row>
    <row r="9" spans="1:10" ht="30" customHeight="1">
      <c r="A9" s="24" t="s">
        <v>39</v>
      </c>
      <c r="B9" s="25" t="s">
        <v>72</v>
      </c>
      <c r="C9" s="24" t="s">
        <v>59</v>
      </c>
      <c r="D9" s="31">
        <v>26617</v>
      </c>
      <c r="E9" s="21"/>
      <c r="F9" s="22">
        <f t="shared" si="0"/>
        <v>0</v>
      </c>
      <c r="G9" s="7"/>
      <c r="H9" s="7"/>
      <c r="I9" s="7"/>
      <c r="J9" s="7"/>
    </row>
    <row r="10" spans="1:10" ht="30" customHeight="1">
      <c r="A10" s="24" t="s">
        <v>40</v>
      </c>
      <c r="B10" s="25" t="s">
        <v>73</v>
      </c>
      <c r="C10" s="24" t="s">
        <v>59</v>
      </c>
      <c r="D10" s="31">
        <v>57523</v>
      </c>
      <c r="E10" s="21"/>
      <c r="F10" s="22">
        <f t="shared" si="0"/>
        <v>0</v>
      </c>
      <c r="G10" s="7"/>
      <c r="H10" s="7"/>
      <c r="I10" s="7"/>
      <c r="J10" s="7"/>
    </row>
    <row r="11" spans="1:10" ht="30" customHeight="1">
      <c r="A11" s="24" t="s">
        <v>54</v>
      </c>
      <c r="B11" s="28" t="s">
        <v>60</v>
      </c>
      <c r="C11" s="24" t="s">
        <v>62</v>
      </c>
      <c r="D11" s="31" t="s">
        <v>62</v>
      </c>
      <c r="E11" s="21"/>
      <c r="F11" s="22"/>
      <c r="G11" s="7"/>
      <c r="H11" s="7"/>
      <c r="I11" s="7"/>
      <c r="J11" s="7"/>
    </row>
    <row r="12" spans="1:10" ht="30" customHeight="1">
      <c r="A12" s="24" t="s">
        <v>39</v>
      </c>
      <c r="B12" s="28" t="s">
        <v>83</v>
      </c>
      <c r="C12" s="24" t="s">
        <v>59</v>
      </c>
      <c r="D12" s="31">
        <v>57523</v>
      </c>
      <c r="E12" s="21"/>
      <c r="F12" s="22">
        <f t="shared" si="0"/>
        <v>0</v>
      </c>
      <c r="G12" s="7"/>
      <c r="H12" s="7"/>
      <c r="I12" s="7"/>
      <c r="J12" s="7"/>
    </row>
    <row r="13" spans="1:10" ht="30" customHeight="1">
      <c r="A13" s="24" t="s">
        <v>35</v>
      </c>
      <c r="B13" s="25" t="s">
        <v>36</v>
      </c>
      <c r="C13" s="24" t="s">
        <v>62</v>
      </c>
      <c r="D13" s="31" t="s">
        <v>62</v>
      </c>
      <c r="E13" s="21"/>
      <c r="F13" s="22"/>
      <c r="G13" s="7"/>
      <c r="H13" s="7"/>
      <c r="I13" s="7"/>
      <c r="J13" s="7"/>
    </row>
    <row r="14" spans="1:10" ht="30" customHeight="1">
      <c r="A14" s="24" t="s">
        <v>39</v>
      </c>
      <c r="B14" s="25" t="s">
        <v>74</v>
      </c>
      <c r="C14" s="24" t="s">
        <v>59</v>
      </c>
      <c r="D14" s="31">
        <v>10480</v>
      </c>
      <c r="E14" s="21"/>
      <c r="F14" s="22">
        <f t="shared" si="0"/>
        <v>0</v>
      </c>
      <c r="G14" s="7"/>
      <c r="H14" s="7"/>
      <c r="I14" s="7"/>
      <c r="J14" s="7"/>
    </row>
    <row r="15" spans="1:10" ht="30" customHeight="1">
      <c r="A15" s="24" t="s">
        <v>40</v>
      </c>
      <c r="B15" s="28" t="s">
        <v>82</v>
      </c>
      <c r="C15" s="24" t="s">
        <v>59</v>
      </c>
      <c r="D15" s="31">
        <v>16137</v>
      </c>
      <c r="E15" s="21"/>
      <c r="F15" s="22">
        <f t="shared" si="0"/>
        <v>0</v>
      </c>
      <c r="G15" s="7"/>
      <c r="H15" s="7"/>
      <c r="I15" s="7"/>
      <c r="J15" s="7"/>
    </row>
    <row r="16" spans="1:10" ht="30" customHeight="1">
      <c r="A16" s="20" t="s">
        <v>53</v>
      </c>
      <c r="B16" s="25" t="s">
        <v>75</v>
      </c>
      <c r="C16" s="24" t="s">
        <v>59</v>
      </c>
      <c r="D16" s="31">
        <v>5522</v>
      </c>
      <c r="E16" s="21"/>
      <c r="F16" s="22">
        <f t="shared" si="0"/>
        <v>0</v>
      </c>
      <c r="G16" s="7"/>
      <c r="H16" s="7"/>
      <c r="I16" s="7"/>
      <c r="J16" s="7"/>
    </row>
    <row r="17" spans="1:10" ht="30" customHeight="1">
      <c r="A17" s="24" t="s">
        <v>41</v>
      </c>
      <c r="B17" s="25" t="s">
        <v>42</v>
      </c>
      <c r="C17" s="24" t="s">
        <v>62</v>
      </c>
      <c r="D17" s="31" t="s">
        <v>62</v>
      </c>
      <c r="E17" s="21"/>
      <c r="F17" s="22"/>
      <c r="G17" s="7"/>
      <c r="H17" s="7"/>
      <c r="I17" s="7"/>
      <c r="J17" s="7"/>
    </row>
    <row r="18" spans="1:10" ht="30" customHeight="1">
      <c r="A18" s="24" t="s">
        <v>39</v>
      </c>
      <c r="B18" s="25" t="s">
        <v>76</v>
      </c>
      <c r="C18" s="24" t="s">
        <v>59</v>
      </c>
      <c r="D18" s="31">
        <v>5522</v>
      </c>
      <c r="E18" s="21"/>
      <c r="F18" s="22">
        <f t="shared" si="0"/>
        <v>0</v>
      </c>
      <c r="G18" s="7"/>
      <c r="H18" s="7"/>
      <c r="I18" s="7"/>
      <c r="J18" s="7"/>
    </row>
    <row r="19" spans="1:6" ht="30" customHeight="1">
      <c r="A19" s="69" t="s">
        <v>63</v>
      </c>
      <c r="B19" s="69"/>
      <c r="C19" s="69"/>
      <c r="D19" s="74">
        <f>ROUND(SUM(F6:F18),0)</f>
        <v>0</v>
      </c>
      <c r="E19" s="75"/>
      <c r="F19" s="32" t="s">
        <v>64</v>
      </c>
    </row>
    <row r="20" spans="1:6" ht="14.25">
      <c r="A20" s="11"/>
      <c r="B20" s="12"/>
      <c r="C20" s="13"/>
      <c r="D20" s="14"/>
      <c r="E20" s="15"/>
      <c r="F20" s="15"/>
    </row>
    <row r="21" spans="1:6" ht="14.25">
      <c r="A21" s="11"/>
      <c r="B21" s="12"/>
      <c r="C21" s="13"/>
      <c r="D21" s="14"/>
      <c r="E21" s="15"/>
      <c r="F21" s="15"/>
    </row>
    <row r="22" spans="1:6" ht="14.25">
      <c r="A22" s="11"/>
      <c r="B22" s="12"/>
      <c r="C22" s="13"/>
      <c r="D22" s="14"/>
      <c r="E22" s="15"/>
      <c r="F22" s="15"/>
    </row>
    <row r="23" spans="1:6" ht="14.25">
      <c r="A23" s="11"/>
      <c r="B23" s="12"/>
      <c r="C23" s="13"/>
      <c r="D23" s="14"/>
      <c r="E23" s="15"/>
      <c r="F23" s="15"/>
    </row>
  </sheetData>
  <sheetProtection password="D3E9" sheet="1"/>
  <protectedRanges>
    <protectedRange sqref="E6:E7 E9:E10 E12 E14:E16 E18" name="区域1"/>
  </protectedRanges>
  <mergeCells count="6">
    <mergeCell ref="A19:C19"/>
    <mergeCell ref="A1:F1"/>
    <mergeCell ref="B2:D2"/>
    <mergeCell ref="E2:F2"/>
    <mergeCell ref="A3:F3"/>
    <mergeCell ref="D19:E19"/>
  </mergeCells>
  <printOptions horizontalCentered="1"/>
  <pageMargins left="0.7086614173228347" right="0.7086614173228347" top="0.7480314960629921" bottom="2.01" header="0.31496062992125984" footer="1.5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6.00390625" style="0" customWidth="1"/>
    <col min="2" max="2" width="8.375" style="0" customWidth="1"/>
    <col min="3" max="3" width="48.875" style="0" customWidth="1"/>
    <col min="4" max="4" width="19.75390625" style="1" customWidth="1"/>
  </cols>
  <sheetData>
    <row r="1" spans="1:4" ht="37.5" customHeight="1">
      <c r="A1" s="77" t="s">
        <v>8</v>
      </c>
      <c r="B1" s="77"/>
      <c r="C1" s="77"/>
      <c r="D1" s="77"/>
    </row>
    <row r="2" spans="1:4" ht="37.5" customHeight="1">
      <c r="A2" s="76" t="s">
        <v>15</v>
      </c>
      <c r="B2" s="76"/>
      <c r="C2" s="4" t="str">
        <f>'第100章'!B2</f>
        <v>顺义区机场东路（顺平路-李天路）预防性养护工程</v>
      </c>
      <c r="D2" s="2" t="s">
        <v>14</v>
      </c>
    </row>
    <row r="3" spans="1:4" ht="37.5" customHeight="1">
      <c r="A3" s="9" t="s">
        <v>9</v>
      </c>
      <c r="B3" s="9" t="s">
        <v>10</v>
      </c>
      <c r="C3" s="9" t="s">
        <v>11</v>
      </c>
      <c r="D3" s="9" t="s">
        <v>17</v>
      </c>
    </row>
    <row r="4" spans="1:4" ht="37.5" customHeight="1">
      <c r="A4" s="10">
        <f>ROW()-3</f>
        <v>1</v>
      </c>
      <c r="B4" s="10">
        <v>100</v>
      </c>
      <c r="C4" s="10" t="s">
        <v>12</v>
      </c>
      <c r="D4" s="85">
        <f>'第100章'!D14</f>
        <v>0</v>
      </c>
    </row>
    <row r="5" spans="1:4" ht="37.5" customHeight="1">
      <c r="A5" s="10">
        <f aca="true" t="shared" si="0" ref="A5:A12">ROW()-3</f>
        <v>2</v>
      </c>
      <c r="B5" s="10">
        <v>200</v>
      </c>
      <c r="C5" s="10" t="s">
        <v>13</v>
      </c>
      <c r="D5" s="85">
        <f>'第200章'!D11</f>
        <v>0</v>
      </c>
    </row>
    <row r="6" spans="1:4" ht="37.5" customHeight="1">
      <c r="A6" s="10">
        <f t="shared" si="0"/>
        <v>3</v>
      </c>
      <c r="B6" s="10">
        <v>300</v>
      </c>
      <c r="C6" s="33" t="s">
        <v>68</v>
      </c>
      <c r="D6" s="85">
        <f>'第300章'!D19</f>
        <v>0</v>
      </c>
    </row>
    <row r="7" spans="1:4" ht="37.5" customHeight="1">
      <c r="A7" s="10">
        <f t="shared" si="0"/>
        <v>4</v>
      </c>
      <c r="B7" s="10">
        <v>400</v>
      </c>
      <c r="C7" s="33" t="s">
        <v>67</v>
      </c>
      <c r="D7" s="85"/>
    </row>
    <row r="8" spans="1:4" ht="37.5" customHeight="1">
      <c r="A8" s="10">
        <f t="shared" si="0"/>
        <v>5</v>
      </c>
      <c r="B8" s="78" t="s">
        <v>18</v>
      </c>
      <c r="C8" s="79"/>
      <c r="D8" s="85">
        <f>SUM(D4:D7)</f>
        <v>0</v>
      </c>
    </row>
    <row r="9" spans="1:4" ht="37.5" customHeight="1">
      <c r="A9" s="10">
        <f t="shared" si="0"/>
        <v>6</v>
      </c>
      <c r="B9" s="80" t="s">
        <v>19</v>
      </c>
      <c r="C9" s="79"/>
      <c r="D9" s="85"/>
    </row>
    <row r="10" spans="1:4" ht="37.5" customHeight="1">
      <c r="A10" s="10">
        <f t="shared" si="0"/>
        <v>7</v>
      </c>
      <c r="B10" s="83" t="s">
        <v>55</v>
      </c>
      <c r="C10" s="83"/>
      <c r="D10" s="85"/>
    </row>
    <row r="11" spans="1:4" ht="37.5" customHeight="1">
      <c r="A11" s="10">
        <f t="shared" si="0"/>
        <v>8</v>
      </c>
      <c r="B11" s="83" t="str">
        <f>"清单合计减去材料、工程设备、专业工程暂估价、安全生产费（非竞争性部分）合计("&amp;A8&amp;"-"&amp;A9&amp;"-"&amp;A10&amp;"="&amp;A11&amp;")（评标价）"</f>
        <v>清单合计减去材料、工程设备、专业工程暂估价、安全生产费（非竞争性部分）合计(5-6-7=8)（评标价）</v>
      </c>
      <c r="C11" s="83"/>
      <c r="D11" s="85">
        <f>ROUND(D8-D9-D10,0)</f>
        <v>0</v>
      </c>
    </row>
    <row r="12" spans="1:4" ht="37.5" customHeight="1">
      <c r="A12" s="10">
        <f t="shared" si="0"/>
        <v>9</v>
      </c>
      <c r="B12" s="80" t="str">
        <f>"按上项（"&amp;A11&amp;"）金额的5%作为不可预见因素的暂定金额"</f>
        <v>按上项（8）金额的5%作为不可预见因素的暂定金额</v>
      </c>
      <c r="C12" s="79"/>
      <c r="D12" s="85">
        <f>ROUND(D11*5%,0)</f>
        <v>0</v>
      </c>
    </row>
    <row r="13" spans="1:4" ht="37.5" customHeight="1">
      <c r="A13" s="10">
        <f>ROW()-3</f>
        <v>10</v>
      </c>
      <c r="B13" s="81" t="str">
        <f>"投标价（"&amp;A8&amp;"+"&amp;A12&amp;"="&amp;A13&amp;"）"</f>
        <v>投标价（5+9=10）</v>
      </c>
      <c r="C13" s="82"/>
      <c r="D13" s="85">
        <f>D8+D12</f>
        <v>0</v>
      </c>
    </row>
  </sheetData>
  <sheetProtection password="D3E9" sheet="1"/>
  <protectedRanges>
    <protectedRange sqref="D10" name="区域1"/>
  </protectedRanges>
  <mergeCells count="8">
    <mergeCell ref="A2:B2"/>
    <mergeCell ref="A1:D1"/>
    <mergeCell ref="B8:C8"/>
    <mergeCell ref="B9:C9"/>
    <mergeCell ref="B13:C13"/>
    <mergeCell ref="B11:C11"/>
    <mergeCell ref="B12:C12"/>
    <mergeCell ref="B10:C10"/>
  </mergeCells>
  <printOptions horizontalCentered="1"/>
  <pageMargins left="0.7" right="0.47" top="0.75" bottom="1.72" header="0.28" footer="2.3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2015-04-13T01:09:11Z</cp:lastPrinted>
  <dcterms:created xsi:type="dcterms:W3CDTF">2008-04-07T07:00:19Z</dcterms:created>
  <dcterms:modified xsi:type="dcterms:W3CDTF">2015-04-13T01:09:18Z</dcterms:modified>
  <cp:category/>
  <cp:version/>
  <cp:contentType/>
  <cp:contentStatus/>
</cp:coreProperties>
</file>