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3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<sst xmlns="http://schemas.openxmlformats.org/spreadsheetml/2006/main" count="194" uniqueCount="121">
  <si>
    <t>工程量清单</t>
  </si>
  <si>
    <t>单位</t>
  </si>
  <si>
    <t>数量</t>
  </si>
  <si>
    <t>单价</t>
  </si>
  <si>
    <t>合价</t>
  </si>
  <si>
    <t>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</si>
  <si>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</si>
  <si>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</si>
  <si>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</si>
  <si>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</si>
  <si>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</si>
  <si>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</si>
  <si>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</si>
  <si>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</si>
  <si>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</si>
  <si>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</si>
  <si>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</si>
  <si>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</si>
  <si>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</si>
  <si>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</si>
  <si>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</si>
  <si>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</si>
  <si>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</si>
  <si>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</si>
  <si>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</si>
  <si>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总额</t>
  </si>
  <si>
    <t>安全生产费</t>
  </si>
  <si>
    <t>104-1</t>
  </si>
  <si>
    <t>承包人驻地建设</t>
  </si>
  <si>
    <t>102-2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</si>
  <si>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</si>
  <si>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</si>
  <si>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</si>
  <si>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</si>
  <si>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</si>
  <si>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</si>
  <si>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</si>
  <si>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</si>
  <si>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</si>
  <si>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</si>
  <si>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</si>
  <si>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施工环保费</t>
  </si>
  <si>
    <t>m</t>
  </si>
  <si>
    <t>-b</t>
  </si>
  <si>
    <t>305-1</t>
  </si>
  <si>
    <t>308-1</t>
  </si>
  <si>
    <t>313-5</t>
  </si>
  <si>
    <t>309-1</t>
  </si>
  <si>
    <t>细粒式沥青混凝土</t>
  </si>
  <si>
    <t>309-2</t>
  </si>
  <si>
    <t>中粒式沥青混凝土</t>
  </si>
  <si>
    <t>混凝土预制块路缘石</t>
  </si>
  <si>
    <t>ZAC-20C 6cm</t>
  </si>
  <si>
    <t>313-6</t>
  </si>
  <si>
    <t>202-5</t>
  </si>
  <si>
    <t>t</t>
  </si>
  <si>
    <t/>
  </si>
  <si>
    <t xml:space="preserve">竣工文件 </t>
  </si>
  <si>
    <t>102-3</t>
  </si>
  <si>
    <t>103-2</t>
  </si>
  <si>
    <t>103-3</t>
  </si>
  <si>
    <t>103-4</t>
  </si>
  <si>
    <t>103-5</t>
  </si>
  <si>
    <t>ZAC-13C 4cm</t>
  </si>
  <si>
    <t>310-2</t>
  </si>
  <si>
    <t>封层</t>
  </si>
  <si>
    <t>202-1</t>
  </si>
  <si>
    <t>清理与掘除</t>
  </si>
  <si>
    <t>石灰粉煤灰稳定碎石基层</t>
  </si>
  <si>
    <t>人行步道</t>
  </si>
  <si>
    <t>314-8</t>
  </si>
  <si>
    <t>路面排水</t>
  </si>
  <si>
    <t>临时道路、桥梁修建、养护与拆除(包括原道路的养护费、交通导改)</t>
  </si>
  <si>
    <t>临时供电设施</t>
  </si>
  <si>
    <t>电信设施的提供、维修与拆除</t>
  </si>
  <si>
    <t>供水与排污设施</t>
  </si>
  <si>
    <t xml:space="preserve"> 货币单位：人民币元</t>
  </si>
  <si>
    <t xml:space="preserve">  货币单位：人民币元</t>
  </si>
  <si>
    <t>货币单位：人民币元</t>
  </si>
  <si>
    <r>
      <t>按上项（11）金额的</t>
    </r>
    <r>
      <rPr>
        <sz val="10.5"/>
        <rFont val="宋体"/>
        <family val="0"/>
      </rPr>
      <t>5%</t>
    </r>
    <r>
      <rPr>
        <sz val="10.5"/>
        <rFont val="宋体"/>
        <family val="0"/>
      </rPr>
      <t>作为不可预见因素的暂定金额</t>
    </r>
  </si>
  <si>
    <t>102-1</t>
  </si>
  <si>
    <t>临时占地</t>
  </si>
  <si>
    <t>m3</t>
  </si>
  <si>
    <t>202-4</t>
  </si>
  <si>
    <t>铣刨路面</t>
  </si>
  <si>
    <t>旧路面沥青混合料回收</t>
  </si>
  <si>
    <t>使用8年以上</t>
  </si>
  <si>
    <t>202-6</t>
  </si>
  <si>
    <t>205-9</t>
  </si>
  <si>
    <t>透层</t>
  </si>
  <si>
    <t>粘层</t>
  </si>
  <si>
    <t>铣刨旧路面层</t>
  </si>
  <si>
    <t>二灰碎石 18cm</t>
  </si>
  <si>
    <t>KAC-20C 6cm</t>
  </si>
  <si>
    <t>313-3</t>
  </si>
  <si>
    <t>现浇混凝土加固土路肩</t>
  </si>
  <si>
    <t>顺义区南陈路（顺平路-顺沙路）大修工程</t>
  </si>
  <si>
    <t>203-1</t>
  </si>
  <si>
    <t>路基挖方</t>
  </si>
  <si>
    <t>挖土方</t>
  </si>
  <si>
    <t>205-1</t>
  </si>
  <si>
    <t>软土地基处理</t>
  </si>
  <si>
    <t>-l</t>
  </si>
  <si>
    <t>土工格栅</t>
  </si>
  <si>
    <t>路基处理</t>
  </si>
  <si>
    <t>303-1</t>
  </si>
  <si>
    <t>石灰稳定土基层及底基层</t>
  </si>
  <si>
    <t>改性乳化沥青（SBS）透层</t>
  </si>
  <si>
    <t>改性乳化沥青（SBS）粘层</t>
  </si>
  <si>
    <t>下封层</t>
  </si>
  <si>
    <t>C20混凝土路肩硬化 20cm</t>
  </si>
  <si>
    <t>新建乙3型挤压砼平缘石 10*20*49.5cm</t>
  </si>
  <si>
    <t>更换乙1型挤压砼立缘石 12*30*49.5cm</t>
  </si>
  <si>
    <t>砼步道方砖 24.5*24.5*5cm</t>
  </si>
  <si>
    <t>二灰碎石 16cm</t>
  </si>
  <si>
    <t>检查井加固</t>
  </si>
  <si>
    <t>个</t>
  </si>
  <si>
    <t>12%石灰土 20cm</t>
  </si>
  <si>
    <t>铣刨旧路基层</t>
  </si>
  <si>
    <t>清单合计减去材料、工程设备、专业工程暂估价、非竞争性报价的部分安全生产费（投标控制价的1.5%）合计(8-9-10=11)
（评标价）</t>
  </si>
  <si>
    <t>建筑垃圾运输处理（暂估价）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</si>
</sst>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  <numFmt numFmtId="206" formatCode="#0.000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85" fontId="6" fillId="0" borderId="10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32" borderId="10" xfId="42" applyFont="1" applyFill="1" applyBorder="1" applyAlignment="1" applyProtection="1">
      <alignment horizontal="center" vertical="center" wrapText="1"/>
      <protection/>
    </xf>
    <xf numFmtId="0" fontId="11" fillId="32" borderId="10" xfId="42" applyFont="1" applyFill="1" applyBorder="1" applyAlignment="1" applyProtection="1">
      <alignment horizontal="left" vertical="center" wrapText="1"/>
      <protection/>
    </xf>
    <xf numFmtId="0" fontId="11" fillId="32" borderId="10" xfId="43" applyFont="1" applyFill="1" applyBorder="1" applyAlignment="1" applyProtection="1">
      <alignment horizontal="center" vertical="center" wrapText="1"/>
      <protection/>
    </xf>
    <xf numFmtId="0" fontId="11" fillId="32" borderId="10" xfId="43" applyFont="1" applyFill="1" applyBorder="1" applyAlignment="1" applyProtection="1">
      <alignment horizontal="left" vertical="center" wrapText="1"/>
      <protection/>
    </xf>
    <xf numFmtId="193" fontId="11" fillId="32" borderId="10" xfId="43" applyNumberFormat="1" applyFont="1" applyFill="1" applyBorder="1" applyAlignment="1" applyProtection="1">
      <alignment horizontal="center" vertical="center" wrapText="1"/>
      <protection/>
    </xf>
    <xf numFmtId="193" fontId="11" fillId="32" borderId="12" xfId="45" applyNumberFormat="1" applyFont="1" applyFill="1" applyBorder="1" applyAlignment="1" applyProtection="1">
      <alignment horizontal="center" vertical="center" wrapText="1"/>
      <protection/>
    </xf>
    <xf numFmtId="193" fontId="11" fillId="32" borderId="12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5" fontId="11" fillId="32" borderId="12" xfId="46" applyNumberFormat="1" applyFont="1" applyFill="1" applyBorder="1" applyAlignment="1" applyProtection="1">
      <alignment horizontal="center" vertical="center" wrapText="1"/>
      <protection/>
    </xf>
    <xf numFmtId="205" fontId="11" fillId="32" borderId="12" xfId="45" applyNumberFormat="1" applyFont="1" applyFill="1" applyBorder="1" applyAlignment="1" applyProtection="1">
      <alignment horizontal="center" vertical="center" wrapText="1"/>
      <protection/>
    </xf>
    <xf numFmtId="0" fontId="12" fillId="32" borderId="10" xfId="42" applyFont="1" applyFill="1" applyBorder="1" applyAlignment="1" applyProtection="1">
      <alignment horizontal="left" vertical="center" wrapText="1"/>
      <protection/>
    </xf>
    <xf numFmtId="184" fontId="11" fillId="32" borderId="12" xfId="45" applyNumberFormat="1" applyFont="1" applyFill="1" applyBorder="1" applyAlignment="1" applyProtection="1">
      <alignment horizontal="center" vertical="center" shrinkToFit="1"/>
      <protection/>
    </xf>
    <xf numFmtId="185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50" fillId="32" borderId="12" xfId="49" applyNumberFormat="1" applyFont="1" applyFill="1" applyBorder="1" applyAlignment="1" applyProtection="1">
      <alignment horizontal="center" vertical="center" shrinkToFit="1"/>
      <protection/>
    </xf>
    <xf numFmtId="184" fontId="11" fillId="32" borderId="12" xfId="46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>
      <alignment horizontal="right" vertical="center" shrinkToFit="1"/>
    </xf>
    <xf numFmtId="0" fontId="47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7" sqref="I7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8.125" style="2" customWidth="1"/>
    <col min="5" max="5" width="11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53" t="s">
        <v>0</v>
      </c>
      <c r="B1" s="53"/>
      <c r="C1" s="53"/>
      <c r="D1" s="53"/>
      <c r="E1" s="53"/>
      <c r="F1" s="53"/>
    </row>
    <row r="2" spans="1:6" s="44" customFormat="1" ht="33" customHeight="1">
      <c r="A2" s="44" t="s">
        <v>17</v>
      </c>
      <c r="B2" s="54" t="s">
        <v>96</v>
      </c>
      <c r="C2" s="54"/>
      <c r="D2" s="54"/>
      <c r="E2" s="58" t="s">
        <v>5</v>
      </c>
      <c r="F2" s="58"/>
    </row>
    <row r="3" spans="1:6" s="27" customFormat="1" ht="30.75" customHeight="1">
      <c r="A3" s="55" t="s">
        <v>38</v>
      </c>
      <c r="B3" s="55"/>
      <c r="C3" s="55"/>
      <c r="D3" s="55"/>
      <c r="E3" s="55"/>
      <c r="F3" s="55"/>
    </row>
    <row r="4" spans="1:6" ht="33" customHeight="1">
      <c r="A4" s="3" t="s">
        <v>23</v>
      </c>
      <c r="B4" s="3" t="s">
        <v>24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s="28" customFormat="1" ht="36.75" customHeight="1">
      <c r="A5" s="32" t="s">
        <v>80</v>
      </c>
      <c r="B5" s="33" t="s">
        <v>57</v>
      </c>
      <c r="C5" s="32" t="s">
        <v>25</v>
      </c>
      <c r="D5" s="25">
        <v>1</v>
      </c>
      <c r="E5" s="51"/>
      <c r="F5" s="36">
        <f>ROUND(D5*E5,0)</f>
        <v>0</v>
      </c>
    </row>
    <row r="6" spans="1:6" s="29" customFormat="1" ht="36.75" customHeight="1">
      <c r="A6" s="32" t="s">
        <v>29</v>
      </c>
      <c r="B6" s="33" t="s">
        <v>41</v>
      </c>
      <c r="C6" s="32" t="s">
        <v>25</v>
      </c>
      <c r="D6" s="25">
        <v>1</v>
      </c>
      <c r="E6" s="51"/>
      <c r="F6" s="36">
        <f aca="true" t="shared" si="0" ref="F6:F13">ROUND(D6*E6,0)</f>
        <v>0</v>
      </c>
    </row>
    <row r="7" spans="1:6" s="29" customFormat="1" ht="36.75" customHeight="1">
      <c r="A7" s="32" t="s">
        <v>58</v>
      </c>
      <c r="B7" s="33" t="s">
        <v>26</v>
      </c>
      <c r="C7" s="32" t="s">
        <v>25</v>
      </c>
      <c r="D7" s="25">
        <v>1</v>
      </c>
      <c r="E7" s="51"/>
      <c r="F7" s="36">
        <f t="shared" si="0"/>
        <v>0</v>
      </c>
    </row>
    <row r="8" spans="1:6" s="29" customFormat="1" ht="41.25" customHeight="1">
      <c r="A8" s="32" t="s">
        <v>37</v>
      </c>
      <c r="B8" s="33" t="s">
        <v>72</v>
      </c>
      <c r="C8" s="32" t="s">
        <v>25</v>
      </c>
      <c r="D8" s="25">
        <v>1</v>
      </c>
      <c r="E8" s="51"/>
      <c r="F8" s="36">
        <f t="shared" si="0"/>
        <v>0</v>
      </c>
    </row>
    <row r="9" spans="1:6" s="29" customFormat="1" ht="36.75" customHeight="1">
      <c r="A9" s="32" t="s">
        <v>59</v>
      </c>
      <c r="B9" s="33" t="s">
        <v>81</v>
      </c>
      <c r="C9" s="32" t="s">
        <v>25</v>
      </c>
      <c r="D9" s="25">
        <v>1</v>
      </c>
      <c r="E9" s="51"/>
      <c r="F9" s="36">
        <f t="shared" si="0"/>
        <v>0</v>
      </c>
    </row>
    <row r="10" spans="1:6" s="28" customFormat="1" ht="36.75" customHeight="1">
      <c r="A10" s="32" t="s">
        <v>60</v>
      </c>
      <c r="B10" s="33" t="s">
        <v>73</v>
      </c>
      <c r="C10" s="32" t="s">
        <v>25</v>
      </c>
      <c r="D10" s="25">
        <v>1</v>
      </c>
      <c r="E10" s="51"/>
      <c r="F10" s="36">
        <f t="shared" si="0"/>
        <v>0</v>
      </c>
    </row>
    <row r="11" spans="1:6" s="28" customFormat="1" ht="36.75" customHeight="1">
      <c r="A11" s="32" t="s">
        <v>61</v>
      </c>
      <c r="B11" s="33" t="s">
        <v>74</v>
      </c>
      <c r="C11" s="32" t="s">
        <v>25</v>
      </c>
      <c r="D11" s="25">
        <v>1</v>
      </c>
      <c r="E11" s="51"/>
      <c r="F11" s="36">
        <f t="shared" si="0"/>
        <v>0</v>
      </c>
    </row>
    <row r="12" spans="1:6" s="28" customFormat="1" ht="36.75" customHeight="1">
      <c r="A12" s="32" t="s">
        <v>62</v>
      </c>
      <c r="B12" s="33" t="s">
        <v>75</v>
      </c>
      <c r="C12" s="32" t="s">
        <v>25</v>
      </c>
      <c r="D12" s="25">
        <v>1</v>
      </c>
      <c r="E12" s="51"/>
      <c r="F12" s="36">
        <f t="shared" si="0"/>
        <v>0</v>
      </c>
    </row>
    <row r="13" spans="1:6" s="28" customFormat="1" ht="36.75" customHeight="1">
      <c r="A13" s="32" t="s">
        <v>27</v>
      </c>
      <c r="B13" s="33" t="s">
        <v>28</v>
      </c>
      <c r="C13" s="32" t="s">
        <v>25</v>
      </c>
      <c r="D13" s="25">
        <v>1</v>
      </c>
      <c r="E13" s="51"/>
      <c r="F13" s="36">
        <f t="shared" si="0"/>
        <v>0</v>
      </c>
    </row>
    <row r="14" spans="1:14" ht="35.25" customHeight="1">
      <c r="A14" s="56" t="s">
        <v>20</v>
      </c>
      <c r="B14" s="56"/>
      <c r="C14" s="56"/>
      <c r="D14" s="57">
        <f>ROUND(SUM(F5:F13),0)</f>
        <v>0</v>
      </c>
      <c r="E14" s="57"/>
      <c r="F14" s="26" t="s">
        <v>18</v>
      </c>
      <c r="G14" s="9"/>
      <c r="H14" s="9"/>
      <c r="I14" s="9"/>
      <c r="J14" s="9"/>
      <c r="K14" s="9"/>
      <c r="L14" s="9"/>
      <c r="M14" s="9"/>
      <c r="N14" s="9"/>
    </row>
    <row r="15" ht="32.25" customHeight="1"/>
    <row r="16" ht="25.5" customHeight="1">
      <c r="A16" s="10"/>
    </row>
  </sheetData>
  <sheetProtection password="FAE9" sheet="1"/>
  <protectedRanges>
    <protectedRange sqref="E5:E13" name="区域1"/>
  </protectedRanges>
  <mergeCells count="6">
    <mergeCell ref="A1:F1"/>
    <mergeCell ref="B2:D2"/>
    <mergeCell ref="A3:F3"/>
    <mergeCell ref="A14:C14"/>
    <mergeCell ref="D14:E14"/>
    <mergeCell ref="E2:F2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7" sqref="D17:E17"/>
    </sheetView>
  </sheetViews>
  <sheetFormatPr defaultColWidth="9.00390625" defaultRowHeight="14.25"/>
  <cols>
    <col min="1" max="1" width="9.375" style="2" customWidth="1"/>
    <col min="2" max="2" width="27.875" style="11" customWidth="1"/>
    <col min="3" max="3" width="6.875" style="2" customWidth="1"/>
    <col min="4" max="4" width="9.875" style="12" customWidth="1"/>
    <col min="5" max="6" width="11.625" style="13" customWidth="1"/>
    <col min="7" max="8" width="9.00390625" style="2" customWidth="1"/>
    <col min="9" max="9" width="18.375" style="2" bestFit="1" customWidth="1"/>
    <col min="10" max="16384" width="9.00390625" style="2" customWidth="1"/>
  </cols>
  <sheetData>
    <row r="1" spans="1:6" ht="39.75" customHeight="1">
      <c r="A1" s="53" t="s">
        <v>0</v>
      </c>
      <c r="B1" s="53"/>
      <c r="C1" s="53"/>
      <c r="D1" s="53"/>
      <c r="E1" s="53"/>
      <c r="F1" s="53"/>
    </row>
    <row r="2" spans="1:6" s="44" customFormat="1" ht="33.75" customHeight="1">
      <c r="A2" s="45" t="s">
        <v>17</v>
      </c>
      <c r="B2" s="60" t="str">
        <f>'第100章'!B2</f>
        <v>顺义区南陈路（顺平路-顺沙路）大修工程</v>
      </c>
      <c r="C2" s="60"/>
      <c r="D2" s="60"/>
      <c r="E2" s="61" t="s">
        <v>76</v>
      </c>
      <c r="F2" s="61"/>
    </row>
    <row r="3" spans="1:6" ht="33.75" customHeight="1">
      <c r="A3" s="55" t="s">
        <v>39</v>
      </c>
      <c r="B3" s="55"/>
      <c r="C3" s="55"/>
      <c r="D3" s="55"/>
      <c r="E3" s="55"/>
      <c r="F3" s="55"/>
    </row>
    <row r="4" spans="1:6" ht="30.75" customHeight="1">
      <c r="A4" s="3" t="s">
        <v>23</v>
      </c>
      <c r="B4" s="3" t="s">
        <v>24</v>
      </c>
      <c r="C4" s="3" t="s">
        <v>1</v>
      </c>
      <c r="D4" s="4" t="s">
        <v>2</v>
      </c>
      <c r="E4" s="5" t="s">
        <v>3</v>
      </c>
      <c r="F4" s="5" t="s">
        <v>4</v>
      </c>
    </row>
    <row r="5" spans="1:6" ht="27.75" customHeight="1">
      <c r="A5" s="37" t="s">
        <v>66</v>
      </c>
      <c r="B5" s="38" t="s">
        <v>67</v>
      </c>
      <c r="C5" s="37" t="s">
        <v>25</v>
      </c>
      <c r="D5" s="47">
        <v>1</v>
      </c>
      <c r="E5" s="49"/>
      <c r="F5" s="36">
        <f aca="true" t="shared" si="0" ref="F5:F16">ROUND(D5*E5,0)</f>
        <v>0</v>
      </c>
    </row>
    <row r="6" spans="1:6" ht="27.75" customHeight="1">
      <c r="A6" s="37" t="s">
        <v>83</v>
      </c>
      <c r="B6" s="38" t="s">
        <v>84</v>
      </c>
      <c r="C6" s="37" t="s">
        <v>56</v>
      </c>
      <c r="D6" s="42"/>
      <c r="E6" s="49"/>
      <c r="F6" s="36"/>
    </row>
    <row r="7" spans="1:6" ht="27.75" customHeight="1">
      <c r="A7" s="37" t="s">
        <v>31</v>
      </c>
      <c r="B7" s="38" t="s">
        <v>91</v>
      </c>
      <c r="C7" s="37" t="s">
        <v>82</v>
      </c>
      <c r="D7" s="42">
        <v>3497.2</v>
      </c>
      <c r="E7" s="49"/>
      <c r="F7" s="36">
        <f t="shared" si="0"/>
        <v>0</v>
      </c>
    </row>
    <row r="8" spans="1:6" ht="27.75" customHeight="1">
      <c r="A8" s="37" t="s">
        <v>43</v>
      </c>
      <c r="B8" s="38" t="s">
        <v>118</v>
      </c>
      <c r="C8" s="37" t="s">
        <v>82</v>
      </c>
      <c r="D8" s="42">
        <v>12240.2</v>
      </c>
      <c r="E8" s="49"/>
      <c r="F8" s="36">
        <f t="shared" si="0"/>
        <v>0</v>
      </c>
    </row>
    <row r="9" spans="1:6" ht="27.75" customHeight="1">
      <c r="A9" s="37" t="s">
        <v>54</v>
      </c>
      <c r="B9" s="38" t="s">
        <v>85</v>
      </c>
      <c r="C9" s="37" t="s">
        <v>56</v>
      </c>
      <c r="D9" s="42"/>
      <c r="E9" s="49"/>
      <c r="F9" s="36"/>
    </row>
    <row r="10" spans="1:6" ht="27.75" customHeight="1">
      <c r="A10" s="37" t="s">
        <v>43</v>
      </c>
      <c r="B10" s="38" t="s">
        <v>86</v>
      </c>
      <c r="C10" s="37" t="s">
        <v>55</v>
      </c>
      <c r="D10" s="42">
        <v>7748</v>
      </c>
      <c r="E10" s="49"/>
      <c r="F10" s="36">
        <f t="shared" si="0"/>
        <v>0</v>
      </c>
    </row>
    <row r="11" spans="1:6" ht="27.75" customHeight="1">
      <c r="A11" s="37" t="s">
        <v>87</v>
      </c>
      <c r="B11" s="48" t="s">
        <v>120</v>
      </c>
      <c r="C11" s="37" t="s">
        <v>55</v>
      </c>
      <c r="D11" s="42">
        <v>130</v>
      </c>
      <c r="E11" s="49">
        <v>30</v>
      </c>
      <c r="F11" s="36">
        <f t="shared" si="0"/>
        <v>3900</v>
      </c>
    </row>
    <row r="12" spans="1:6" ht="27.75" customHeight="1">
      <c r="A12" s="37" t="s">
        <v>97</v>
      </c>
      <c r="B12" s="38" t="s">
        <v>98</v>
      </c>
      <c r="C12" s="37" t="s">
        <v>56</v>
      </c>
      <c r="D12" s="42"/>
      <c r="E12" s="49"/>
      <c r="F12" s="36"/>
    </row>
    <row r="13" spans="1:6" ht="27.75" customHeight="1">
      <c r="A13" s="37" t="s">
        <v>31</v>
      </c>
      <c r="B13" s="38" t="s">
        <v>99</v>
      </c>
      <c r="C13" s="37" t="s">
        <v>82</v>
      </c>
      <c r="D13" s="42">
        <v>13770</v>
      </c>
      <c r="E13" s="49"/>
      <c r="F13" s="36">
        <f t="shared" si="0"/>
        <v>0</v>
      </c>
    </row>
    <row r="14" spans="1:6" ht="27.75" customHeight="1">
      <c r="A14" s="37" t="s">
        <v>100</v>
      </c>
      <c r="B14" s="38" t="s">
        <v>101</v>
      </c>
      <c r="C14" s="37" t="s">
        <v>56</v>
      </c>
      <c r="D14" s="42"/>
      <c r="E14" s="49"/>
      <c r="F14" s="36"/>
    </row>
    <row r="15" spans="1:6" ht="27.75" customHeight="1">
      <c r="A15" s="37" t="s">
        <v>102</v>
      </c>
      <c r="B15" s="38" t="s">
        <v>103</v>
      </c>
      <c r="C15" s="37" t="s">
        <v>32</v>
      </c>
      <c r="D15" s="42">
        <v>888</v>
      </c>
      <c r="E15" s="49"/>
      <c r="F15" s="36">
        <f t="shared" si="0"/>
        <v>0</v>
      </c>
    </row>
    <row r="16" spans="1:6" ht="27.75" customHeight="1">
      <c r="A16" s="37" t="s">
        <v>88</v>
      </c>
      <c r="B16" s="38" t="s">
        <v>104</v>
      </c>
      <c r="C16" s="37" t="s">
        <v>32</v>
      </c>
      <c r="D16" s="42">
        <v>44222</v>
      </c>
      <c r="E16" s="49"/>
      <c r="F16" s="36">
        <f t="shared" si="0"/>
        <v>0</v>
      </c>
    </row>
    <row r="17" spans="1:6" ht="33.75" customHeight="1">
      <c r="A17" s="56" t="s">
        <v>34</v>
      </c>
      <c r="B17" s="56"/>
      <c r="C17" s="56"/>
      <c r="D17" s="59">
        <f>ROUND(SUM(F5:F16),0)</f>
        <v>3900</v>
      </c>
      <c r="E17" s="59"/>
      <c r="F17" s="7" t="s">
        <v>18</v>
      </c>
    </row>
  </sheetData>
  <sheetProtection password="FAE9" sheet="1"/>
  <protectedRanges>
    <protectedRange sqref="E5 E7:E8 E10 E13 E15:E16" name="区域1"/>
  </protectedRanges>
  <mergeCells count="6">
    <mergeCell ref="A17:C17"/>
    <mergeCell ref="D17:E1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83333333333333" header="0.5118110236220472" footer="1.2083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20" sqref="B20"/>
    </sheetView>
  </sheetViews>
  <sheetFormatPr defaultColWidth="9.00390625" defaultRowHeight="14.25"/>
  <cols>
    <col min="1" max="1" width="9.25390625" style="22" customWidth="1"/>
    <col min="2" max="2" width="27.625" style="14" customWidth="1"/>
    <col min="3" max="3" width="8.50390625" style="14" customWidth="1"/>
    <col min="4" max="4" width="11.625" style="23" bestFit="1" customWidth="1"/>
    <col min="5" max="5" width="11.50390625" style="24" customWidth="1"/>
    <col min="6" max="6" width="11.625" style="24" customWidth="1"/>
    <col min="7" max="7" width="9.00390625" style="14" customWidth="1"/>
    <col min="8" max="8" width="13.875" style="14" bestFit="1" customWidth="1"/>
    <col min="9" max="16384" width="9.00390625" style="14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24.75" customHeight="1">
      <c r="A2" s="15" t="s">
        <v>17</v>
      </c>
      <c r="B2" s="65" t="str">
        <f>'第100章'!B2</f>
        <v>顺义区南陈路（顺平路-顺沙路）大修工程</v>
      </c>
      <c r="C2" s="65"/>
      <c r="D2" s="65"/>
      <c r="E2" s="66" t="s">
        <v>77</v>
      </c>
      <c r="F2" s="66"/>
    </row>
    <row r="3" spans="1:6" ht="30" customHeight="1">
      <c r="A3" s="67" t="s">
        <v>40</v>
      </c>
      <c r="B3" s="67"/>
      <c r="C3" s="67"/>
      <c r="D3" s="67"/>
      <c r="E3" s="67"/>
      <c r="F3" s="67"/>
    </row>
    <row r="4" spans="1:6" ht="28.5" customHeight="1">
      <c r="A4" s="16" t="s">
        <v>23</v>
      </c>
      <c r="B4" s="17" t="s">
        <v>24</v>
      </c>
      <c r="C4" s="17" t="s">
        <v>1</v>
      </c>
      <c r="D4" s="18" t="s">
        <v>2</v>
      </c>
      <c r="E4" s="19" t="s">
        <v>3</v>
      </c>
      <c r="F4" s="19" t="s">
        <v>4</v>
      </c>
    </row>
    <row r="5" spans="1:6" ht="25.5" customHeight="1">
      <c r="A5" s="39" t="s">
        <v>105</v>
      </c>
      <c r="B5" s="40" t="s">
        <v>106</v>
      </c>
      <c r="C5" s="39" t="s">
        <v>56</v>
      </c>
      <c r="D5" s="41"/>
      <c r="E5" s="20"/>
      <c r="F5" s="36"/>
    </row>
    <row r="6" spans="1:6" ht="25.5" customHeight="1">
      <c r="A6" s="39" t="s">
        <v>31</v>
      </c>
      <c r="B6" s="40" t="s">
        <v>117</v>
      </c>
      <c r="C6" s="39" t="s">
        <v>32</v>
      </c>
      <c r="D6" s="43">
        <v>44222</v>
      </c>
      <c r="E6" s="52"/>
      <c r="F6" s="36">
        <f aca="true" t="shared" si="0" ref="F6:F29">ROUND(D6*E6,0)</f>
        <v>0</v>
      </c>
    </row>
    <row r="7" spans="1:6" ht="25.5" customHeight="1">
      <c r="A7" s="39" t="s">
        <v>44</v>
      </c>
      <c r="B7" s="40" t="s">
        <v>68</v>
      </c>
      <c r="C7" s="39" t="s">
        <v>56</v>
      </c>
      <c r="D7" s="43"/>
      <c r="E7" s="52"/>
      <c r="F7" s="36"/>
    </row>
    <row r="8" spans="1:6" ht="25.5" customHeight="1">
      <c r="A8" s="39" t="s">
        <v>31</v>
      </c>
      <c r="B8" s="40" t="s">
        <v>92</v>
      </c>
      <c r="C8" s="39" t="s">
        <v>32</v>
      </c>
      <c r="D8" s="43">
        <v>88444</v>
      </c>
      <c r="E8" s="52"/>
      <c r="F8" s="36">
        <f t="shared" si="0"/>
        <v>0</v>
      </c>
    </row>
    <row r="9" spans="1:6" ht="25.5" customHeight="1">
      <c r="A9" s="39" t="s">
        <v>45</v>
      </c>
      <c r="B9" s="40" t="s">
        <v>89</v>
      </c>
      <c r="C9" s="39" t="s">
        <v>56</v>
      </c>
      <c r="D9" s="43"/>
      <c r="E9" s="52"/>
      <c r="F9" s="36"/>
    </row>
    <row r="10" spans="1:6" ht="25.5" customHeight="1">
      <c r="A10" s="39" t="s">
        <v>31</v>
      </c>
      <c r="B10" s="40" t="s">
        <v>107</v>
      </c>
      <c r="C10" s="39" t="s">
        <v>32</v>
      </c>
      <c r="D10" s="43">
        <v>44222</v>
      </c>
      <c r="E10" s="52"/>
      <c r="F10" s="36">
        <f t="shared" si="0"/>
        <v>0</v>
      </c>
    </row>
    <row r="11" spans="1:6" ht="25.5" customHeight="1">
      <c r="A11" s="39" t="s">
        <v>33</v>
      </c>
      <c r="B11" s="40" t="s">
        <v>90</v>
      </c>
      <c r="C11" s="39" t="s">
        <v>56</v>
      </c>
      <c r="D11" s="43"/>
      <c r="E11" s="52"/>
      <c r="F11" s="36"/>
    </row>
    <row r="12" spans="1:6" ht="25.5" customHeight="1">
      <c r="A12" s="39" t="s">
        <v>31</v>
      </c>
      <c r="B12" s="40" t="s">
        <v>108</v>
      </c>
      <c r="C12" s="39" t="s">
        <v>32</v>
      </c>
      <c r="D12" s="43">
        <v>43715</v>
      </c>
      <c r="E12" s="52"/>
      <c r="F12" s="36">
        <f t="shared" si="0"/>
        <v>0</v>
      </c>
    </row>
    <row r="13" spans="1:6" ht="25.5" customHeight="1">
      <c r="A13" s="39" t="s">
        <v>47</v>
      </c>
      <c r="B13" s="40" t="s">
        <v>48</v>
      </c>
      <c r="C13" s="39" t="s">
        <v>56</v>
      </c>
      <c r="D13" s="43"/>
      <c r="E13" s="52"/>
      <c r="F13" s="36"/>
    </row>
    <row r="14" spans="1:6" ht="25.5" customHeight="1">
      <c r="A14" s="39" t="s">
        <v>31</v>
      </c>
      <c r="B14" s="40" t="s">
        <v>63</v>
      </c>
      <c r="C14" s="39" t="s">
        <v>32</v>
      </c>
      <c r="D14" s="43">
        <v>43715</v>
      </c>
      <c r="E14" s="52"/>
      <c r="F14" s="36">
        <f t="shared" si="0"/>
        <v>0</v>
      </c>
    </row>
    <row r="15" spans="1:6" ht="25.5" customHeight="1">
      <c r="A15" s="39" t="s">
        <v>49</v>
      </c>
      <c r="B15" s="40" t="s">
        <v>50</v>
      </c>
      <c r="C15" s="39" t="s">
        <v>56</v>
      </c>
      <c r="D15" s="43"/>
      <c r="E15" s="52"/>
      <c r="F15" s="36"/>
    </row>
    <row r="16" spans="1:6" ht="25.5" customHeight="1">
      <c r="A16" s="39" t="s">
        <v>31</v>
      </c>
      <c r="B16" s="40" t="s">
        <v>52</v>
      </c>
      <c r="C16" s="39" t="s">
        <v>32</v>
      </c>
      <c r="D16" s="43">
        <v>40568.5</v>
      </c>
      <c r="E16" s="52"/>
      <c r="F16" s="36">
        <f t="shared" si="0"/>
        <v>0</v>
      </c>
    </row>
    <row r="17" spans="1:6" ht="25.5" customHeight="1">
      <c r="A17" s="39" t="s">
        <v>43</v>
      </c>
      <c r="B17" s="40" t="s">
        <v>93</v>
      </c>
      <c r="C17" s="39" t="s">
        <v>32</v>
      </c>
      <c r="D17" s="43">
        <v>3146.5</v>
      </c>
      <c r="E17" s="52"/>
      <c r="F17" s="36">
        <f t="shared" si="0"/>
        <v>0</v>
      </c>
    </row>
    <row r="18" spans="1:6" ht="25.5" customHeight="1">
      <c r="A18" s="39" t="s">
        <v>64</v>
      </c>
      <c r="B18" s="40" t="s">
        <v>65</v>
      </c>
      <c r="C18" s="39" t="s">
        <v>56</v>
      </c>
      <c r="D18" s="43"/>
      <c r="E18" s="52"/>
      <c r="F18" s="36"/>
    </row>
    <row r="19" spans="1:6" ht="25.5" customHeight="1">
      <c r="A19" s="39" t="s">
        <v>31</v>
      </c>
      <c r="B19" s="40" t="s">
        <v>109</v>
      </c>
      <c r="C19" s="39" t="s">
        <v>32</v>
      </c>
      <c r="D19" s="43">
        <v>44222</v>
      </c>
      <c r="E19" s="52"/>
      <c r="F19" s="36">
        <f t="shared" si="0"/>
        <v>0</v>
      </c>
    </row>
    <row r="20" spans="1:6" ht="25.5" customHeight="1">
      <c r="A20" s="39" t="s">
        <v>94</v>
      </c>
      <c r="B20" s="40" t="s">
        <v>95</v>
      </c>
      <c r="C20" s="39" t="s">
        <v>56</v>
      </c>
      <c r="D20" s="43"/>
      <c r="E20" s="52"/>
      <c r="F20" s="36"/>
    </row>
    <row r="21" spans="1:6" ht="25.5" customHeight="1">
      <c r="A21" s="39" t="s">
        <v>31</v>
      </c>
      <c r="B21" s="40" t="s">
        <v>110</v>
      </c>
      <c r="C21" s="39" t="s">
        <v>32</v>
      </c>
      <c r="D21" s="43">
        <v>591</v>
      </c>
      <c r="E21" s="52"/>
      <c r="F21" s="36">
        <f t="shared" si="0"/>
        <v>0</v>
      </c>
    </row>
    <row r="22" spans="1:6" ht="25.5" customHeight="1">
      <c r="A22" s="39" t="s">
        <v>46</v>
      </c>
      <c r="B22" s="40" t="s">
        <v>51</v>
      </c>
      <c r="C22" s="39" t="s">
        <v>56</v>
      </c>
      <c r="D22" s="43"/>
      <c r="E22" s="52"/>
      <c r="F22" s="36"/>
    </row>
    <row r="23" spans="1:6" ht="33" customHeight="1">
      <c r="A23" s="39" t="s">
        <v>31</v>
      </c>
      <c r="B23" s="40" t="s">
        <v>111</v>
      </c>
      <c r="C23" s="39" t="s">
        <v>42</v>
      </c>
      <c r="D23" s="43">
        <v>605</v>
      </c>
      <c r="E23" s="52"/>
      <c r="F23" s="36">
        <f t="shared" si="0"/>
        <v>0</v>
      </c>
    </row>
    <row r="24" spans="1:6" ht="32.25" customHeight="1">
      <c r="A24" s="39" t="s">
        <v>43</v>
      </c>
      <c r="B24" s="40" t="s">
        <v>112</v>
      </c>
      <c r="C24" s="39" t="s">
        <v>42</v>
      </c>
      <c r="D24" s="43">
        <v>1440</v>
      </c>
      <c r="E24" s="52"/>
      <c r="F24" s="36">
        <f t="shared" si="0"/>
        <v>0</v>
      </c>
    </row>
    <row r="25" spans="1:6" ht="25.5" customHeight="1">
      <c r="A25" s="39" t="s">
        <v>53</v>
      </c>
      <c r="B25" s="40" t="s">
        <v>69</v>
      </c>
      <c r="C25" s="39" t="s">
        <v>56</v>
      </c>
      <c r="D25" s="43"/>
      <c r="E25" s="52"/>
      <c r="F25" s="36"/>
    </row>
    <row r="26" spans="1:6" ht="25.5" customHeight="1">
      <c r="A26" s="39" t="s">
        <v>31</v>
      </c>
      <c r="B26" s="40" t="s">
        <v>113</v>
      </c>
      <c r="C26" s="39" t="s">
        <v>32</v>
      </c>
      <c r="D26" s="43">
        <v>1255</v>
      </c>
      <c r="E26" s="52"/>
      <c r="F26" s="36">
        <f t="shared" si="0"/>
        <v>0</v>
      </c>
    </row>
    <row r="27" spans="1:6" ht="25.5" customHeight="1">
      <c r="A27" s="39" t="s">
        <v>43</v>
      </c>
      <c r="B27" s="40" t="s">
        <v>114</v>
      </c>
      <c r="C27" s="39" t="s">
        <v>32</v>
      </c>
      <c r="D27" s="43">
        <v>1255</v>
      </c>
      <c r="E27" s="52"/>
      <c r="F27" s="36">
        <f t="shared" si="0"/>
        <v>0</v>
      </c>
    </row>
    <row r="28" spans="1:6" ht="25.5" customHeight="1">
      <c r="A28" s="39" t="s">
        <v>70</v>
      </c>
      <c r="B28" s="40" t="s">
        <v>71</v>
      </c>
      <c r="C28" s="39" t="s">
        <v>56</v>
      </c>
      <c r="D28" s="43"/>
      <c r="E28" s="52"/>
      <c r="F28" s="36"/>
    </row>
    <row r="29" spans="1:6" ht="25.5" customHeight="1">
      <c r="A29" s="39" t="s">
        <v>31</v>
      </c>
      <c r="B29" s="40" t="s">
        <v>115</v>
      </c>
      <c r="C29" s="39" t="s">
        <v>116</v>
      </c>
      <c r="D29" s="46">
        <v>46</v>
      </c>
      <c r="E29" s="52"/>
      <c r="F29" s="36">
        <f t="shared" si="0"/>
        <v>0</v>
      </c>
    </row>
    <row r="30" spans="1:6" ht="33" customHeight="1">
      <c r="A30" s="62" t="s">
        <v>35</v>
      </c>
      <c r="B30" s="62"/>
      <c r="C30" s="62"/>
      <c r="D30" s="63">
        <f>ROUND(SUM(F5:F29),0)</f>
        <v>0</v>
      </c>
      <c r="E30" s="63"/>
      <c r="F30" s="21" t="s">
        <v>18</v>
      </c>
    </row>
  </sheetData>
  <sheetProtection password="FAE9" sheet="1"/>
  <protectedRanges>
    <protectedRange sqref="E6 E8 E10 E12 E14 E16:E17 E19 E21 E23:E24 E26:E27 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9.375" style="0" customWidth="1"/>
    <col min="2" max="2" width="10.125" style="0" customWidth="1"/>
    <col min="3" max="3" width="40.625" style="0" customWidth="1"/>
    <col min="4" max="4" width="19.50390625" style="0" customWidth="1"/>
  </cols>
  <sheetData>
    <row r="1" spans="1:4" ht="39.75" customHeight="1">
      <c r="A1" s="72" t="s">
        <v>6</v>
      </c>
      <c r="B1" s="72"/>
      <c r="C1" s="72"/>
      <c r="D1" s="72"/>
    </row>
    <row r="2" spans="1:4" ht="31.5" customHeight="1">
      <c r="A2" s="34" t="str">
        <f>"工程名称："</f>
        <v>工程名称：</v>
      </c>
      <c r="B2" s="76" t="str">
        <f>'第100章'!B2</f>
        <v>顺义区南陈路（顺平路-顺沙路）大修工程</v>
      </c>
      <c r="C2" s="76"/>
      <c r="D2" s="35" t="s">
        <v>78</v>
      </c>
    </row>
    <row r="3" spans="1:4" ht="39" customHeight="1">
      <c r="A3" s="6" t="s">
        <v>7</v>
      </c>
      <c r="B3" s="6" t="s">
        <v>8</v>
      </c>
      <c r="C3" s="6" t="s">
        <v>9</v>
      </c>
      <c r="D3" s="8" t="s">
        <v>19</v>
      </c>
    </row>
    <row r="4" spans="1:4" ht="27.75" customHeight="1">
      <c r="A4" s="1">
        <v>1</v>
      </c>
      <c r="B4" s="1">
        <v>100</v>
      </c>
      <c r="C4" s="1" t="s">
        <v>10</v>
      </c>
      <c r="D4" s="30">
        <f>'第100章'!D14</f>
        <v>0</v>
      </c>
    </row>
    <row r="5" spans="1:4" ht="27.75" customHeight="1">
      <c r="A5" s="1">
        <v>2</v>
      </c>
      <c r="B5" s="1">
        <v>200</v>
      </c>
      <c r="C5" s="1" t="s">
        <v>11</v>
      </c>
      <c r="D5" s="30">
        <f>'第200章'!D17</f>
        <v>3900</v>
      </c>
    </row>
    <row r="6" spans="1:4" ht="27.75" customHeight="1">
      <c r="A6" s="1">
        <v>3</v>
      </c>
      <c r="B6" s="1">
        <v>300</v>
      </c>
      <c r="C6" s="1" t="s">
        <v>12</v>
      </c>
      <c r="D6" s="30">
        <f>'第300章 '!D30:E30</f>
        <v>0</v>
      </c>
    </row>
    <row r="7" spans="1:4" ht="27.75" customHeight="1">
      <c r="A7" s="1">
        <v>4</v>
      </c>
      <c r="B7" s="1">
        <v>400</v>
      </c>
      <c r="C7" s="1" t="s">
        <v>13</v>
      </c>
      <c r="D7" s="30"/>
    </row>
    <row r="8" spans="1:4" ht="27.75" customHeight="1">
      <c r="A8" s="1">
        <v>5</v>
      </c>
      <c r="B8" s="1">
        <v>500</v>
      </c>
      <c r="C8" s="1" t="s">
        <v>14</v>
      </c>
      <c r="D8" s="30"/>
    </row>
    <row r="9" spans="1:4" ht="27.75" customHeight="1">
      <c r="A9" s="1">
        <v>6</v>
      </c>
      <c r="B9" s="1">
        <v>600</v>
      </c>
      <c r="C9" s="1" t="s">
        <v>15</v>
      </c>
      <c r="D9" s="30"/>
    </row>
    <row r="10" spans="1:4" ht="27.75" customHeight="1">
      <c r="A10" s="1">
        <v>7</v>
      </c>
      <c r="B10" s="1">
        <v>700</v>
      </c>
      <c r="C10" s="1" t="s">
        <v>16</v>
      </c>
      <c r="D10" s="30"/>
    </row>
    <row r="11" spans="1:4" ht="27.75" customHeight="1">
      <c r="A11" s="1">
        <v>8</v>
      </c>
      <c r="B11" s="71" t="s">
        <v>21</v>
      </c>
      <c r="C11" s="71"/>
      <c r="D11" s="31">
        <f>SUM(D4:D10)</f>
        <v>3900</v>
      </c>
    </row>
    <row r="12" spans="1:4" ht="27.75" customHeight="1">
      <c r="A12" s="1">
        <v>9</v>
      </c>
      <c r="B12" s="71" t="s">
        <v>22</v>
      </c>
      <c r="C12" s="71"/>
      <c r="D12" s="50">
        <f>'第200章'!F11</f>
        <v>3900</v>
      </c>
    </row>
    <row r="13" spans="1:4" ht="27.75" customHeight="1">
      <c r="A13" s="1">
        <v>10</v>
      </c>
      <c r="B13" s="70" t="s">
        <v>36</v>
      </c>
      <c r="C13" s="71"/>
      <c r="D13" s="50">
        <f>ROUND(11265242*1.5%,0)</f>
        <v>168979</v>
      </c>
    </row>
    <row r="14" spans="1:4" ht="45" customHeight="1">
      <c r="A14" s="1">
        <v>11</v>
      </c>
      <c r="B14" s="73" t="s">
        <v>119</v>
      </c>
      <c r="C14" s="74"/>
      <c r="D14" s="31">
        <f>ROUND(D11-D12-D13,0)</f>
        <v>-168979</v>
      </c>
    </row>
    <row r="15" spans="1:4" ht="30.75" customHeight="1">
      <c r="A15" s="1">
        <v>12</v>
      </c>
      <c r="B15" s="75" t="s">
        <v>79</v>
      </c>
      <c r="C15" s="71"/>
      <c r="D15" s="31">
        <f>ROUND(D14*5%,0)</f>
        <v>-8449</v>
      </c>
    </row>
    <row r="16" spans="1:4" ht="30.75" customHeight="1">
      <c r="A16" s="1">
        <v>13</v>
      </c>
      <c r="B16" s="71" t="s">
        <v>30</v>
      </c>
      <c r="C16" s="71"/>
      <c r="D16" s="31">
        <f>D11+D15</f>
        <v>-4549</v>
      </c>
    </row>
    <row r="17" spans="1:4" ht="30" customHeight="1">
      <c r="A17" s="68"/>
      <c r="B17" s="69"/>
      <c r="C17" s="69"/>
      <c r="D17" s="69"/>
    </row>
  </sheetData>
  <sheetProtection password="FAE9" sheet="1"/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B2:C2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2017-02-15T00:44:48Z</cp:lastPrinted>
  <dcterms:created xsi:type="dcterms:W3CDTF">2008-04-07T07:00:19Z</dcterms:created>
  <dcterms:modified xsi:type="dcterms:W3CDTF">2017-02-15T00:51:26Z</dcterms:modified>
  <cp:category/>
  <cp:version/>
  <cp:contentType/>
  <cp:contentStatus/>
</cp:coreProperties>
</file>