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794" activeTab="0"/>
  </bookViews>
  <sheets>
    <sheet name="第100章" sheetId="1" r:id="rId1"/>
    <sheet name="第200章" sheetId="2" r:id="rId2"/>
    <sheet name="第300章" sheetId="3" r:id="rId3"/>
    <sheet name="汇总表" sheetId="4" r:id="rId4"/>
  </sheets>
  <definedNames>
    <definedName name="_xlnm.Print_Titles" localSheetId="1">'第200章'!$2:$5</definedName>
    <definedName name="_xlnm.Print_Titles" localSheetId="2">'第300章'!$1:$4</definedName>
  </definedNames>
  <calcPr fullCalcOnLoad="1"/>
</workbook>
</file>

<file path=xl/sharedStrings.xml><?xml version="1.0" encoding="utf-8"?>
<sst xmlns="http://schemas.openxmlformats.org/spreadsheetml/2006/main" count="152" uniqueCount="109">
  <si>
    <t>工程量清单</t>
  </si>
  <si>
    <t>单位</t>
  </si>
  <si>
    <t>数量</t>
  </si>
  <si>
    <t>单价</t>
  </si>
  <si>
    <t>合价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</si>
  <si>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</si>
  <si>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</si>
  <si>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</si>
  <si>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</si>
  <si>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</si>
  <si>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</si>
  <si>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</si>
  <si>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</si>
  <si>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</si>
  <si>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</si>
  <si>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</si>
  <si>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</si>
  <si>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</si>
  <si>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</si>
  <si>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第100章至第700章清单合计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</si>
  <si>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</si>
  <si>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</si>
  <si>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</si>
  <si>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</si>
  <si>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</si>
  <si>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</si>
  <si>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</si>
  <si>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</si>
  <si>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-a</t>
  </si>
  <si>
    <t>m2</t>
  </si>
  <si>
    <t>103-1</t>
  </si>
  <si>
    <t>竣工文件</t>
  </si>
  <si>
    <t>施工环保费</t>
  </si>
  <si>
    <t>102-3</t>
  </si>
  <si>
    <t>-b</t>
  </si>
  <si>
    <t>m</t>
  </si>
  <si>
    <t>已包含在清单合计中的材料、工程设备、专业工程暂估价合计</t>
  </si>
  <si>
    <t xml:space="preserve">清单合计减去材料、工程设备、专业工程暂估价、非竞争性报价的部分安全生产费（投标控制价的1.5%）合计(8-9-10=11)（评标价） </t>
  </si>
  <si>
    <t>投标价（8+12=13）</t>
  </si>
  <si>
    <t>已包含在清单合计中的安全生产费
（非竞争性部分）</t>
  </si>
  <si>
    <t>工程名称：</t>
  </si>
  <si>
    <t>元</t>
  </si>
  <si>
    <t>清单  第100章 合计   人民币</t>
  </si>
  <si>
    <t>合价</t>
  </si>
  <si>
    <t>单价</t>
  </si>
  <si>
    <t>数量</t>
  </si>
  <si>
    <t>单位</t>
  </si>
  <si>
    <t>子目名称</t>
  </si>
  <si>
    <t>子目号</t>
  </si>
  <si>
    <t>清单     第100章   总则</t>
  </si>
  <si>
    <t>货币单位：人民币元</t>
  </si>
  <si>
    <t>工程名称：</t>
  </si>
  <si>
    <t>工程量清单</t>
  </si>
  <si>
    <t>元</t>
  </si>
  <si>
    <t>清单  第200章 合计   人民币</t>
  </si>
  <si>
    <t>合价</t>
  </si>
  <si>
    <t>单价</t>
  </si>
  <si>
    <t>数量</t>
  </si>
  <si>
    <t>单位</t>
  </si>
  <si>
    <t>子目名称</t>
  </si>
  <si>
    <t>子目号</t>
  </si>
  <si>
    <t>清单     第200章  路 基</t>
  </si>
  <si>
    <t xml:space="preserve">  货币单位：人民币元</t>
  </si>
  <si>
    <t>工程名称：</t>
  </si>
  <si>
    <t>工程量清单</t>
  </si>
  <si>
    <t>-c</t>
  </si>
  <si>
    <t>按上项（11）金额的5%作为不可预见因素的暂定金额</t>
  </si>
  <si>
    <t>金额（元）</t>
  </si>
  <si>
    <r>
      <t>清单     第3</t>
    </r>
    <r>
      <rPr>
        <b/>
        <sz val="16"/>
        <rFont val="宋体"/>
        <family val="0"/>
      </rPr>
      <t>00章  路面</t>
    </r>
  </si>
  <si>
    <r>
      <t>清单  第</t>
    </r>
    <r>
      <rPr>
        <sz val="12"/>
        <rFont val="宋体"/>
        <family val="0"/>
      </rPr>
      <t>3</t>
    </r>
    <r>
      <rPr>
        <sz val="12"/>
        <rFont val="宋体"/>
        <family val="0"/>
      </rPr>
      <t>00章 合计   人民币</t>
    </r>
  </si>
  <si>
    <r>
      <t>门头沟区G</t>
    </r>
    <r>
      <rPr>
        <sz val="12"/>
        <rFont val="宋体"/>
        <family val="0"/>
      </rPr>
      <t>109国道预防性养护工程</t>
    </r>
  </si>
  <si>
    <t>临时道路修建、养护与拆除
（包括原道路的养护费、水利部门等配合协调费、交通导改)</t>
  </si>
  <si>
    <t>202-3</t>
  </si>
  <si>
    <t>拆除结构物</t>
  </si>
  <si>
    <t/>
  </si>
  <si>
    <t>拆除旧路缘石</t>
  </si>
  <si>
    <t>202-4</t>
  </si>
  <si>
    <t>铣刨旧路</t>
  </si>
  <si>
    <t>铣刨旧路沥青面层  5cm</t>
  </si>
  <si>
    <t>铣刨旧路沥青面层 11cm</t>
  </si>
  <si>
    <t>铣刨旧路二灰基层 18cm</t>
  </si>
  <si>
    <t>202-5</t>
  </si>
  <si>
    <t>旧路面沥青混合料回收</t>
  </si>
  <si>
    <t>使用8年以内</t>
  </si>
  <si>
    <t>t</t>
  </si>
  <si>
    <t>305-1</t>
  </si>
  <si>
    <t>石灰粉煤灰稳定碎石底基层及基层</t>
  </si>
  <si>
    <t>18cm厂拌再生二灰碎石</t>
  </si>
  <si>
    <t>308-1</t>
  </si>
  <si>
    <t>透层</t>
  </si>
  <si>
    <t>改性乳化沥青透层（1.0L/m2）</t>
  </si>
  <si>
    <t>308-2</t>
  </si>
  <si>
    <t>粘层</t>
  </si>
  <si>
    <t>改性乳化沥青粘层（0.6L/m2）</t>
  </si>
  <si>
    <t>308-3</t>
  </si>
  <si>
    <t>沥青胶灌缝</t>
  </si>
  <si>
    <t>309-2</t>
  </si>
  <si>
    <t>中粒式沥青混凝土</t>
  </si>
  <si>
    <t>ZAC-16C 厚5cm（掺0.4％抗车辙剂）</t>
  </si>
  <si>
    <t>WZAC-16C 厚5cm</t>
  </si>
  <si>
    <t>WZAC-16C 厚4cm</t>
  </si>
  <si>
    <t>309-3</t>
  </si>
  <si>
    <t>粗粒式沥青混凝土</t>
  </si>
  <si>
    <t>WZATB-25  厚7cm</t>
  </si>
  <si>
    <t>313-5</t>
  </si>
  <si>
    <t>混凝土预制块路缘石</t>
  </si>
  <si>
    <t>C30水泥砼路缘石（10*20*49.5cm）</t>
  </si>
  <si>
    <t>313-6</t>
  </si>
  <si>
    <t>浆砌片石硬化路肩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</si>
</sst>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43" applyFill="1">
      <alignment vertical="center"/>
      <protection/>
    </xf>
    <xf numFmtId="0" fontId="2" fillId="0" borderId="0" xfId="43" applyFont="1" applyFill="1">
      <alignment vertical="center"/>
      <protection/>
    </xf>
    <xf numFmtId="0" fontId="0" fillId="0" borderId="0" xfId="43" applyFont="1" applyFill="1">
      <alignment vertical="center"/>
      <protection/>
    </xf>
    <xf numFmtId="0" fontId="2" fillId="0" borderId="11" xfId="43" applyFont="1" applyFill="1" applyBorder="1" applyAlignment="1">
      <alignment horizontal="center" vertical="center"/>
      <protection/>
    </xf>
    <xf numFmtId="0" fontId="0" fillId="0" borderId="0" xfId="43" applyFill="1" applyAlignment="1">
      <alignment vertical="center" shrinkToFit="1"/>
      <protection/>
    </xf>
    <xf numFmtId="0" fontId="0" fillId="0" borderId="0" xfId="43" applyNumberFormat="1" applyFont="1" applyFill="1" applyAlignment="1">
      <alignment horizontal="center" vertical="center" shrinkToFit="1"/>
      <protection/>
    </xf>
    <xf numFmtId="0" fontId="0" fillId="0" borderId="0" xfId="43" applyFill="1" applyAlignment="1">
      <alignment horizontal="left" vertical="center"/>
      <protection/>
    </xf>
    <xf numFmtId="0" fontId="0" fillId="0" borderId="11" xfId="43" applyFill="1" applyBorder="1" applyAlignment="1">
      <alignment horizontal="center" vertical="center" shrinkToFit="1"/>
      <protection/>
    </xf>
    <xf numFmtId="0" fontId="2" fillId="0" borderId="11" xfId="43" applyFont="1" applyFill="1" applyBorder="1" applyAlignment="1">
      <alignment horizontal="center" vertical="center" shrinkToFit="1"/>
      <protection/>
    </xf>
    <xf numFmtId="0" fontId="2" fillId="0" borderId="11" xfId="43" applyNumberFormat="1" applyFont="1" applyFill="1" applyBorder="1" applyAlignment="1">
      <alignment horizontal="center" vertical="center" shrinkToFit="1"/>
      <protection/>
    </xf>
    <xf numFmtId="0" fontId="2" fillId="0" borderId="11" xfId="43" applyFont="1" applyFill="1" applyBorder="1" applyAlignment="1">
      <alignment horizontal="left" vertical="center"/>
      <protection/>
    </xf>
    <xf numFmtId="0" fontId="0" fillId="0" borderId="0" xfId="43" applyFill="1" applyBorder="1" applyAlignment="1">
      <alignment vertical="center"/>
      <protection/>
    </xf>
    <xf numFmtId="0" fontId="0" fillId="0" borderId="0" xfId="43" applyFont="1" applyFill="1" applyAlignment="1">
      <alignment vertical="center" shrinkToFit="1"/>
      <protection/>
    </xf>
    <xf numFmtId="49" fontId="0" fillId="0" borderId="0" xfId="43" applyNumberFormat="1" applyFont="1" applyFill="1">
      <alignment vertical="center"/>
      <protection/>
    </xf>
    <xf numFmtId="0" fontId="0" fillId="0" borderId="11" xfId="43" applyFont="1" applyFill="1" applyBorder="1" applyAlignment="1">
      <alignment horizontal="center" vertical="center" shrinkToFit="1"/>
      <protection/>
    </xf>
    <xf numFmtId="185" fontId="0" fillId="0" borderId="11" xfId="43" applyNumberFormat="1" applyFont="1" applyFill="1" applyBorder="1" applyAlignment="1" applyProtection="1">
      <alignment horizontal="center" vertical="center" shrinkToFit="1"/>
      <protection hidden="1"/>
    </xf>
    <xf numFmtId="49" fontId="2" fillId="0" borderId="11" xfId="43" applyNumberFormat="1" applyFont="1" applyFill="1" applyBorder="1" applyAlignment="1">
      <alignment horizontal="center" vertical="center"/>
      <protection/>
    </xf>
    <xf numFmtId="49" fontId="0" fillId="0" borderId="0" xfId="43" applyNumberFormat="1" applyFont="1" applyFill="1" applyBorder="1" applyAlignment="1">
      <alignment vertical="center"/>
      <protection/>
    </xf>
    <xf numFmtId="0" fontId="8" fillId="0" borderId="11" xfId="43" applyFont="1" applyFill="1" applyBorder="1" applyAlignment="1">
      <alignment horizontal="center" vertical="center" wrapText="1"/>
      <protection/>
    </xf>
    <xf numFmtId="0" fontId="0" fillId="0" borderId="11" xfId="43" applyFont="1" applyFill="1" applyBorder="1" applyAlignment="1">
      <alignment horizontal="center" vertical="center" wrapText="1"/>
      <protection/>
    </xf>
    <xf numFmtId="0" fontId="0" fillId="0" borderId="11" xfId="43" applyFont="1" applyFill="1" applyBorder="1" applyAlignment="1">
      <alignment vertical="center"/>
      <protection/>
    </xf>
    <xf numFmtId="0" fontId="0" fillId="0" borderId="0" xfId="43" applyFont="1" applyFill="1" applyAlignment="1">
      <alignment horizontal="center" vertical="center" wrapText="1"/>
      <protection/>
    </xf>
    <xf numFmtId="184" fontId="0" fillId="0" borderId="11" xfId="43" applyNumberFormat="1" applyFont="1" applyFill="1" applyBorder="1" applyAlignment="1" applyProtection="1">
      <alignment horizontal="center" vertical="center" shrinkToFit="1"/>
      <protection/>
    </xf>
    <xf numFmtId="185" fontId="0" fillId="0" borderId="11" xfId="43" applyNumberFormat="1" applyFont="1" applyFill="1" applyBorder="1" applyAlignment="1" applyProtection="1">
      <alignment horizontal="center" vertical="center" shrinkToFit="1"/>
      <protection/>
    </xf>
    <xf numFmtId="0" fontId="8" fillId="0" borderId="11" xfId="43" applyFont="1" applyFill="1" applyBorder="1" applyAlignment="1">
      <alignment horizontal="left" vertical="center" wrapText="1"/>
      <protection/>
    </xf>
    <xf numFmtId="185" fontId="8" fillId="0" borderId="11" xfId="43" applyNumberFormat="1" applyFont="1" applyFill="1" applyBorder="1" applyAlignment="1">
      <alignment horizontal="center" vertical="center" shrinkToFit="1"/>
      <protection/>
    </xf>
    <xf numFmtId="185" fontId="8" fillId="0" borderId="11" xfId="43" applyNumberFormat="1" applyFont="1" applyFill="1" applyBorder="1" applyAlignment="1" applyProtection="1">
      <alignment horizontal="center" vertical="center" shrinkToFit="1"/>
      <protection/>
    </xf>
    <xf numFmtId="185" fontId="0" fillId="0" borderId="11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>
      <alignment vertical="center" shrinkToFit="1"/>
    </xf>
    <xf numFmtId="0" fontId="3" fillId="0" borderId="0" xfId="43" applyFont="1" applyFill="1" applyAlignment="1">
      <alignment horizontal="center" vertical="center"/>
      <protection/>
    </xf>
    <xf numFmtId="0" fontId="0" fillId="0" borderId="0" xfId="43" applyFont="1" applyFill="1" applyBorder="1" applyAlignment="1">
      <alignment horizontal="left" vertical="center" shrinkToFit="1"/>
      <protection/>
    </xf>
    <xf numFmtId="0" fontId="3" fillId="0" borderId="11" xfId="43" applyFont="1" applyFill="1" applyBorder="1" applyAlignment="1">
      <alignment horizontal="center" vertical="center"/>
      <protection/>
    </xf>
    <xf numFmtId="0" fontId="0" fillId="0" borderId="11" xfId="43" applyFont="1" applyFill="1" applyBorder="1" applyAlignment="1">
      <alignment horizontal="right" vertical="center"/>
      <protection/>
    </xf>
    <xf numFmtId="185" fontId="7" fillId="0" borderId="11" xfId="43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43" applyFill="1" applyBorder="1" applyAlignment="1">
      <alignment horizontal="right" vertical="center"/>
      <protection/>
    </xf>
    <xf numFmtId="0" fontId="0" fillId="0" borderId="0" xfId="43" applyFill="1" applyBorder="1" applyAlignment="1" applyProtection="1">
      <alignment horizontal="left" vertical="center" shrinkToFit="1"/>
      <protection hidden="1"/>
    </xf>
    <xf numFmtId="0" fontId="0" fillId="0" borderId="0" xfId="43" applyFill="1" applyBorder="1" applyAlignment="1">
      <alignment horizontal="center" vertical="center" shrinkToFit="1"/>
      <protection/>
    </xf>
    <xf numFmtId="0" fontId="0" fillId="0" borderId="0" xfId="43" applyFont="1" applyFill="1" applyBorder="1" applyAlignment="1" applyProtection="1">
      <alignment horizontal="left" vertical="center" shrinkToFit="1"/>
      <protection hidden="1"/>
    </xf>
    <xf numFmtId="0" fontId="0" fillId="0" borderId="0" xfId="43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43" applyFont="1" applyFill="1" applyBorder="1" applyAlignment="1">
      <alignment horizontal="center" vertical="center"/>
      <protection/>
    </xf>
    <xf numFmtId="0" fontId="0" fillId="0" borderId="11" xfId="43" applyFont="1" applyFill="1" applyBorder="1" applyAlignment="1">
      <alignment horizontal="right" vertical="center"/>
      <protection/>
    </xf>
    <xf numFmtId="0" fontId="0" fillId="0" borderId="0" xfId="43" applyFont="1" applyFill="1" applyBorder="1" applyAlignment="1">
      <alignment horizontal="left" vertical="center" shrinkToFit="1"/>
      <protection/>
    </xf>
    <xf numFmtId="0" fontId="0" fillId="0" borderId="11" xfId="43" applyFont="1" applyFill="1" applyBorder="1" applyAlignment="1">
      <alignment horizontal="center" vertical="center" wrapText="1"/>
      <protection/>
    </xf>
    <xf numFmtId="0" fontId="0" fillId="0" borderId="11" xfId="43" applyFont="1" applyFill="1" applyBorder="1" applyAlignment="1">
      <alignment horizontal="center" vertical="center"/>
      <protection/>
    </xf>
    <xf numFmtId="0" fontId="0" fillId="0" borderId="11" xfId="43" applyNumberFormat="1" applyFont="1" applyFill="1" applyBorder="1" applyAlignment="1">
      <alignment horizontal="center" vertical="center" shrinkToFit="1"/>
      <protection/>
    </xf>
    <xf numFmtId="0" fontId="0" fillId="0" borderId="0" xfId="43" applyFont="1" applyFill="1">
      <alignment vertical="center"/>
      <protection/>
    </xf>
    <xf numFmtId="49" fontId="0" fillId="0" borderId="11" xfId="43" applyNumberFormat="1" applyFont="1" applyFill="1" applyBorder="1" applyAlignment="1">
      <alignment horizontal="center" vertical="center"/>
      <protection/>
    </xf>
    <xf numFmtId="2" fontId="0" fillId="0" borderId="11" xfId="43" applyNumberFormat="1" applyFont="1" applyFill="1" applyBorder="1" applyAlignment="1">
      <alignment horizontal="center" vertical="center" shrinkToFit="1"/>
      <protection/>
    </xf>
    <xf numFmtId="0" fontId="0" fillId="0" borderId="11" xfId="43" applyFont="1" applyFill="1" applyBorder="1" applyAlignment="1">
      <alignment vertical="center" shrinkToFit="1"/>
      <protection/>
    </xf>
    <xf numFmtId="184" fontId="0" fillId="0" borderId="11" xfId="43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9.50390625" style="7" customWidth="1"/>
    <col min="2" max="2" width="29.375" style="7" customWidth="1"/>
    <col min="3" max="3" width="9.00390625" style="7" customWidth="1"/>
    <col min="4" max="4" width="10.00390625" style="7" customWidth="1"/>
    <col min="5" max="5" width="10.625" style="7" customWidth="1"/>
    <col min="6" max="6" width="12.625" style="7" customWidth="1"/>
    <col min="7" max="7" width="9.00390625" style="7" customWidth="1"/>
    <col min="8" max="8" width="11.625" style="7" bestFit="1" customWidth="1"/>
    <col min="9" max="16384" width="9.00390625" style="7" customWidth="1"/>
  </cols>
  <sheetData>
    <row r="1" spans="1:6" ht="48" customHeight="1">
      <c r="A1" s="36" t="s">
        <v>52</v>
      </c>
      <c r="B1" s="36"/>
      <c r="C1" s="36"/>
      <c r="D1" s="36"/>
      <c r="E1" s="36"/>
      <c r="F1" s="36"/>
    </row>
    <row r="2" spans="1:5" s="9" customFormat="1" ht="33" customHeight="1">
      <c r="A2" s="9" t="s">
        <v>51</v>
      </c>
      <c r="B2" s="57" t="s">
        <v>70</v>
      </c>
      <c r="C2" s="37"/>
      <c r="D2" s="37"/>
      <c r="E2" s="9" t="s">
        <v>50</v>
      </c>
    </row>
    <row r="3" spans="1:6" s="9" customFormat="1" ht="39" customHeight="1">
      <c r="A3" s="38" t="s">
        <v>49</v>
      </c>
      <c r="B3" s="38"/>
      <c r="C3" s="38"/>
      <c r="D3" s="38"/>
      <c r="E3" s="38"/>
      <c r="F3" s="38"/>
    </row>
    <row r="4" spans="1:6" s="9" customFormat="1" ht="41.25" customHeight="1">
      <c r="A4" s="10" t="s">
        <v>48</v>
      </c>
      <c r="B4" s="10" t="s">
        <v>47</v>
      </c>
      <c r="C4" s="10" t="s">
        <v>46</v>
      </c>
      <c r="D4" s="10" t="s">
        <v>45</v>
      </c>
      <c r="E4" s="10" t="s">
        <v>44</v>
      </c>
      <c r="F4" s="10" t="s">
        <v>43</v>
      </c>
    </row>
    <row r="5" spans="1:6" s="9" customFormat="1" ht="40.5" customHeight="1">
      <c r="A5" s="25" t="s">
        <v>22</v>
      </c>
      <c r="B5" s="25" t="s">
        <v>31</v>
      </c>
      <c r="C5" s="25" t="s">
        <v>23</v>
      </c>
      <c r="D5" s="25">
        <v>1</v>
      </c>
      <c r="E5" s="32"/>
      <c r="F5" s="22">
        <f>ROUND(D5*E5,0)</f>
        <v>0</v>
      </c>
    </row>
    <row r="6" spans="1:6" s="9" customFormat="1" ht="40.5" customHeight="1">
      <c r="A6" s="25" t="s">
        <v>27</v>
      </c>
      <c r="B6" s="25" t="s">
        <v>32</v>
      </c>
      <c r="C6" s="25" t="s">
        <v>23</v>
      </c>
      <c r="D6" s="25">
        <v>1</v>
      </c>
      <c r="E6" s="32"/>
      <c r="F6" s="22">
        <f>ROUND(D6*E6,0)</f>
        <v>0</v>
      </c>
    </row>
    <row r="7" spans="1:6" s="9" customFormat="1" ht="40.5" customHeight="1">
      <c r="A7" s="25" t="s">
        <v>33</v>
      </c>
      <c r="B7" s="25" t="s">
        <v>24</v>
      </c>
      <c r="C7" s="25" t="s">
        <v>23</v>
      </c>
      <c r="D7" s="25">
        <v>1</v>
      </c>
      <c r="E7" s="33"/>
      <c r="F7" s="22">
        <f>ROUND(D7*E7,0)</f>
        <v>0</v>
      </c>
    </row>
    <row r="8" spans="1:6" s="9" customFormat="1" ht="54" customHeight="1">
      <c r="A8" s="26" t="s">
        <v>30</v>
      </c>
      <c r="B8" s="58" t="s">
        <v>71</v>
      </c>
      <c r="C8" s="26" t="s">
        <v>23</v>
      </c>
      <c r="D8" s="25">
        <v>1</v>
      </c>
      <c r="E8" s="33"/>
      <c r="F8" s="22">
        <f>ROUND(D8*E8,0)</f>
        <v>0</v>
      </c>
    </row>
    <row r="9" spans="1:6" s="9" customFormat="1" ht="40.5" customHeight="1">
      <c r="A9" s="25" t="s">
        <v>25</v>
      </c>
      <c r="B9" s="25" t="s">
        <v>26</v>
      </c>
      <c r="C9" s="25" t="s">
        <v>23</v>
      </c>
      <c r="D9" s="25">
        <v>1</v>
      </c>
      <c r="E9" s="33"/>
      <c r="F9" s="22">
        <f>ROUND(D9*E9,0)</f>
        <v>0</v>
      </c>
    </row>
    <row r="10" spans="1:14" s="9" customFormat="1" ht="45.75" customHeight="1">
      <c r="A10" s="39" t="s">
        <v>42</v>
      </c>
      <c r="B10" s="39"/>
      <c r="C10" s="39"/>
      <c r="D10" s="40">
        <f>ROUND(SUM(F5:F9),0)</f>
        <v>0</v>
      </c>
      <c r="E10" s="40"/>
      <c r="F10" s="27" t="s">
        <v>41</v>
      </c>
      <c r="G10" s="28"/>
      <c r="H10" s="28"/>
      <c r="I10" s="28"/>
      <c r="J10" s="28"/>
      <c r="K10" s="28"/>
      <c r="L10" s="28"/>
      <c r="M10" s="28"/>
      <c r="N10" s="28"/>
    </row>
    <row r="11" ht="32.25" customHeight="1"/>
    <row r="12" ht="25.5" customHeight="1">
      <c r="A12" s="8"/>
    </row>
  </sheetData>
  <sheetProtection password="A8E6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98" bottom="1.3385826771653544" header="0.31496062992125984" footer="3.4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E13" sqref="E13"/>
    </sheetView>
  </sheetViews>
  <sheetFormatPr defaultColWidth="9.00390625" defaultRowHeight="14.25"/>
  <cols>
    <col min="1" max="1" width="9.75390625" style="7" customWidth="1"/>
    <col min="2" max="2" width="27.125" style="13" customWidth="1"/>
    <col min="3" max="3" width="7.625" style="7" customWidth="1"/>
    <col min="4" max="4" width="13.00390625" style="12" customWidth="1"/>
    <col min="5" max="5" width="11.50390625" style="11" customWidth="1"/>
    <col min="6" max="6" width="12.125" style="11" customWidth="1"/>
    <col min="7" max="16384" width="9.00390625" style="7" customWidth="1"/>
  </cols>
  <sheetData>
    <row r="2" spans="1:6" ht="33.75" customHeight="1">
      <c r="A2" s="36" t="s">
        <v>64</v>
      </c>
      <c r="B2" s="36"/>
      <c r="C2" s="36"/>
      <c r="D2" s="36"/>
      <c r="E2" s="36"/>
      <c r="F2" s="36"/>
    </row>
    <row r="3" spans="1:6" ht="33.75" customHeight="1">
      <c r="A3" s="18" t="s">
        <v>63</v>
      </c>
      <c r="B3" s="42" t="str">
        <f>'第100章'!B2</f>
        <v>门头沟区G109国道预防性养护工程</v>
      </c>
      <c r="C3" s="42"/>
      <c r="D3" s="42"/>
      <c r="E3" s="43" t="s">
        <v>62</v>
      </c>
      <c r="F3" s="43"/>
    </row>
    <row r="4" spans="1:6" ht="37.5" customHeight="1">
      <c r="A4" s="38" t="s">
        <v>61</v>
      </c>
      <c r="B4" s="38"/>
      <c r="C4" s="38"/>
      <c r="D4" s="38"/>
      <c r="E4" s="38"/>
      <c r="F4" s="38"/>
    </row>
    <row r="5" spans="1:6" s="9" customFormat="1" ht="37.5" customHeight="1">
      <c r="A5" s="10" t="s">
        <v>60</v>
      </c>
      <c r="B5" s="17" t="s">
        <v>59</v>
      </c>
      <c r="C5" s="10" t="s">
        <v>58</v>
      </c>
      <c r="D5" s="16" t="s">
        <v>57</v>
      </c>
      <c r="E5" s="15" t="s">
        <v>56</v>
      </c>
      <c r="F5" s="15" t="s">
        <v>55</v>
      </c>
    </row>
    <row r="6" spans="1:6" s="9" customFormat="1" ht="39.75" customHeight="1">
      <c r="A6" s="25" t="s">
        <v>72</v>
      </c>
      <c r="B6" s="31" t="s">
        <v>73</v>
      </c>
      <c r="C6" s="25" t="s">
        <v>74</v>
      </c>
      <c r="D6" s="30" t="s">
        <v>74</v>
      </c>
      <c r="E6" s="29"/>
      <c r="F6" s="22"/>
    </row>
    <row r="7" spans="1:6" s="9" customFormat="1" ht="39.75" customHeight="1">
      <c r="A7" s="25" t="s">
        <v>28</v>
      </c>
      <c r="B7" s="31" t="s">
        <v>75</v>
      </c>
      <c r="C7" s="25" t="s">
        <v>35</v>
      </c>
      <c r="D7" s="29">
        <v>2000</v>
      </c>
      <c r="E7" s="29"/>
      <c r="F7" s="22">
        <f>ROUND(D7*E7,0)</f>
        <v>0</v>
      </c>
    </row>
    <row r="8" spans="1:6" s="9" customFormat="1" ht="39.75" customHeight="1">
      <c r="A8" s="25" t="s">
        <v>76</v>
      </c>
      <c r="B8" s="31" t="s">
        <v>77</v>
      </c>
      <c r="C8" s="25" t="s">
        <v>74</v>
      </c>
      <c r="D8" s="29" t="s">
        <v>74</v>
      </c>
      <c r="E8" s="29"/>
      <c r="F8" s="22"/>
    </row>
    <row r="9" spans="1:6" s="9" customFormat="1" ht="39.75" customHeight="1">
      <c r="A9" s="25" t="s">
        <v>28</v>
      </c>
      <c r="B9" s="31" t="s">
        <v>78</v>
      </c>
      <c r="C9" s="25" t="s">
        <v>29</v>
      </c>
      <c r="D9" s="29">
        <v>104265.5</v>
      </c>
      <c r="E9" s="29"/>
      <c r="F9" s="22">
        <f>ROUND(D9*E9,0)</f>
        <v>0</v>
      </c>
    </row>
    <row r="10" spans="1:6" s="9" customFormat="1" ht="39.75" customHeight="1">
      <c r="A10" s="25" t="s">
        <v>34</v>
      </c>
      <c r="B10" s="31" t="s">
        <v>79</v>
      </c>
      <c r="C10" s="25" t="s">
        <v>29</v>
      </c>
      <c r="D10" s="29">
        <v>6882.4</v>
      </c>
      <c r="E10" s="29"/>
      <c r="F10" s="22">
        <f>ROUND(D10*E10,0)</f>
        <v>0</v>
      </c>
    </row>
    <row r="11" spans="1:6" s="9" customFormat="1" ht="39.75" customHeight="1">
      <c r="A11" s="25" t="s">
        <v>65</v>
      </c>
      <c r="B11" s="31" t="s">
        <v>80</v>
      </c>
      <c r="C11" s="25" t="s">
        <v>29</v>
      </c>
      <c r="D11" s="29">
        <v>6498.9</v>
      </c>
      <c r="E11" s="29"/>
      <c r="F11" s="22">
        <f>ROUND(D11*E11,0)</f>
        <v>0</v>
      </c>
    </row>
    <row r="12" spans="1:6" s="9" customFormat="1" ht="39.75" customHeight="1">
      <c r="A12" s="25" t="s">
        <v>81</v>
      </c>
      <c r="B12" s="31" t="s">
        <v>82</v>
      </c>
      <c r="C12" s="25" t="s">
        <v>74</v>
      </c>
      <c r="D12" s="29" t="s">
        <v>74</v>
      </c>
      <c r="E12" s="29"/>
      <c r="F12" s="22"/>
    </row>
    <row r="13" spans="1:6" s="9" customFormat="1" ht="39.75" customHeight="1">
      <c r="A13" s="5" t="s">
        <v>28</v>
      </c>
      <c r="B13" s="31" t="s">
        <v>83</v>
      </c>
      <c r="C13" s="25" t="s">
        <v>84</v>
      </c>
      <c r="D13" s="29">
        <v>13103</v>
      </c>
      <c r="E13" s="29"/>
      <c r="F13" s="22">
        <f>ROUND(D13*E13,0)</f>
        <v>0</v>
      </c>
    </row>
    <row r="14" spans="1:6" ht="39.75" customHeight="1">
      <c r="A14" s="41" t="s">
        <v>54</v>
      </c>
      <c r="B14" s="41"/>
      <c r="C14" s="41"/>
      <c r="D14" s="40">
        <f>ROUND(SUM(F7:F13),0)</f>
        <v>0</v>
      </c>
      <c r="E14" s="40"/>
      <c r="F14" s="14" t="s">
        <v>53</v>
      </c>
    </row>
  </sheetData>
  <sheetProtection password="A8E6" sheet="1"/>
  <protectedRanges>
    <protectedRange sqref="E7 E9:E11 E13" name="区域1"/>
  </protectedRanges>
  <mergeCells count="6">
    <mergeCell ref="A14:C14"/>
    <mergeCell ref="D14:E14"/>
    <mergeCell ref="A2:F2"/>
    <mergeCell ref="B3:D3"/>
    <mergeCell ref="E3:F3"/>
    <mergeCell ref="A4:F4"/>
  </mergeCells>
  <printOptions horizontalCentered="1"/>
  <pageMargins left="0.7480314960629921" right="0.48" top="1.01" bottom="2.47" header="0.5118110236220472" footer="1.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1" sqref="D21:E21"/>
    </sheetView>
  </sheetViews>
  <sheetFormatPr defaultColWidth="9.00390625" defaultRowHeight="14.25"/>
  <cols>
    <col min="1" max="1" width="9.875" style="20" customWidth="1"/>
    <col min="2" max="2" width="30.875" style="9" customWidth="1"/>
    <col min="3" max="3" width="7.25390625" style="9" customWidth="1"/>
    <col min="4" max="4" width="10.25390625" style="12" customWidth="1"/>
    <col min="5" max="5" width="9.375" style="19" customWidth="1"/>
    <col min="6" max="6" width="14.75390625" style="19" customWidth="1"/>
    <col min="7" max="7" width="9.00390625" style="9" customWidth="1"/>
    <col min="8" max="8" width="14.625" style="9" customWidth="1"/>
    <col min="9" max="9" width="13.875" style="9" bestFit="1" customWidth="1"/>
    <col min="10" max="16384" width="9.00390625" style="9" customWidth="1"/>
  </cols>
  <sheetData>
    <row r="1" spans="1:6" ht="36.75" customHeight="1">
      <c r="A1" s="36" t="s">
        <v>0</v>
      </c>
      <c r="B1" s="36"/>
      <c r="C1" s="36"/>
      <c r="D1" s="36"/>
      <c r="E1" s="36"/>
      <c r="F1" s="36"/>
    </row>
    <row r="2" spans="1:6" ht="33.75" customHeight="1">
      <c r="A2" s="24" t="s">
        <v>17</v>
      </c>
      <c r="B2" s="44" t="str">
        <f>'第100章'!B2</f>
        <v>门头沟区G109国道预防性养护工程</v>
      </c>
      <c r="C2" s="44"/>
      <c r="D2" s="44"/>
      <c r="E2" s="45" t="s">
        <v>5</v>
      </c>
      <c r="F2" s="45"/>
    </row>
    <row r="3" spans="1:6" ht="30" customHeight="1">
      <c r="A3" s="55" t="s">
        <v>68</v>
      </c>
      <c r="B3" s="38"/>
      <c r="C3" s="38"/>
      <c r="D3" s="38"/>
      <c r="E3" s="38"/>
      <c r="F3" s="38"/>
    </row>
    <row r="4" spans="1:6" ht="30" customHeight="1">
      <c r="A4" s="23" t="s">
        <v>20</v>
      </c>
      <c r="B4" s="10" t="s">
        <v>21</v>
      </c>
      <c r="C4" s="10" t="s">
        <v>1</v>
      </c>
      <c r="D4" s="16" t="s">
        <v>2</v>
      </c>
      <c r="E4" s="15" t="s">
        <v>3</v>
      </c>
      <c r="F4" s="15" t="s">
        <v>4</v>
      </c>
    </row>
    <row r="5" spans="1:6" s="61" customFormat="1" ht="30" customHeight="1">
      <c r="A5" s="62" t="s">
        <v>85</v>
      </c>
      <c r="B5" s="64" t="s">
        <v>86</v>
      </c>
      <c r="C5" s="59" t="s">
        <v>74</v>
      </c>
      <c r="D5" s="60" t="s">
        <v>74</v>
      </c>
      <c r="E5" s="65"/>
      <c r="F5" s="22"/>
    </row>
    <row r="6" spans="1:6" s="61" customFormat="1" ht="30" customHeight="1">
      <c r="A6" s="62" t="s">
        <v>28</v>
      </c>
      <c r="B6" s="64" t="s">
        <v>87</v>
      </c>
      <c r="C6" s="59" t="s">
        <v>29</v>
      </c>
      <c r="D6" s="63">
        <v>6498.9</v>
      </c>
      <c r="E6" s="65"/>
      <c r="F6" s="22">
        <f>ROUND((D6*E6),0)</f>
        <v>0</v>
      </c>
    </row>
    <row r="7" spans="1:6" s="61" customFormat="1" ht="30" customHeight="1">
      <c r="A7" s="62" t="s">
        <v>88</v>
      </c>
      <c r="B7" s="64" t="s">
        <v>89</v>
      </c>
      <c r="C7" s="59" t="s">
        <v>74</v>
      </c>
      <c r="D7" s="63" t="s">
        <v>74</v>
      </c>
      <c r="E7" s="65"/>
      <c r="F7" s="22"/>
    </row>
    <row r="8" spans="1:6" s="61" customFormat="1" ht="30" customHeight="1">
      <c r="A8" s="62" t="s">
        <v>28</v>
      </c>
      <c r="B8" s="64" t="s">
        <v>90</v>
      </c>
      <c r="C8" s="59" t="s">
        <v>29</v>
      </c>
      <c r="D8" s="63">
        <v>6882.4</v>
      </c>
      <c r="E8" s="65"/>
      <c r="F8" s="22">
        <f>ROUND((D8*E8),0)</f>
        <v>0</v>
      </c>
    </row>
    <row r="9" spans="1:6" s="61" customFormat="1" ht="30" customHeight="1">
      <c r="A9" s="62" t="s">
        <v>91</v>
      </c>
      <c r="B9" s="64" t="s">
        <v>92</v>
      </c>
      <c r="C9" s="59" t="s">
        <v>74</v>
      </c>
      <c r="D9" s="63" t="s">
        <v>74</v>
      </c>
      <c r="E9" s="65"/>
      <c r="F9" s="22"/>
    </row>
    <row r="10" spans="1:6" s="61" customFormat="1" ht="30" customHeight="1">
      <c r="A10" s="62" t="s">
        <v>28</v>
      </c>
      <c r="B10" s="64" t="s">
        <v>93</v>
      </c>
      <c r="C10" s="59" t="s">
        <v>29</v>
      </c>
      <c r="D10" s="63">
        <v>111147.9</v>
      </c>
      <c r="E10" s="65"/>
      <c r="F10" s="22">
        <f>ROUND((D10*E10),0)</f>
        <v>0</v>
      </c>
    </row>
    <row r="11" spans="1:6" s="61" customFormat="1" ht="30" customHeight="1">
      <c r="A11" s="62" t="s">
        <v>94</v>
      </c>
      <c r="B11" s="64" t="s">
        <v>95</v>
      </c>
      <c r="C11" s="59" t="s">
        <v>35</v>
      </c>
      <c r="D11" s="63">
        <v>9340</v>
      </c>
      <c r="E11" s="65"/>
      <c r="F11" s="22">
        <f>ROUND((D11*E11),0)</f>
        <v>0</v>
      </c>
    </row>
    <row r="12" spans="1:6" s="61" customFormat="1" ht="30" customHeight="1">
      <c r="A12" s="62" t="s">
        <v>96</v>
      </c>
      <c r="B12" s="64" t="s">
        <v>97</v>
      </c>
      <c r="C12" s="59" t="s">
        <v>74</v>
      </c>
      <c r="D12" s="63" t="s">
        <v>74</v>
      </c>
      <c r="E12" s="65"/>
      <c r="F12" s="22"/>
    </row>
    <row r="13" spans="1:6" s="61" customFormat="1" ht="30" customHeight="1">
      <c r="A13" s="62" t="s">
        <v>28</v>
      </c>
      <c r="B13" s="64" t="s">
        <v>98</v>
      </c>
      <c r="C13" s="59" t="s">
        <v>29</v>
      </c>
      <c r="D13" s="63">
        <v>65803.9</v>
      </c>
      <c r="E13" s="65"/>
      <c r="F13" s="22">
        <f>ROUND((D13*E13),0)</f>
        <v>0</v>
      </c>
    </row>
    <row r="14" spans="1:6" s="61" customFormat="1" ht="30" customHeight="1">
      <c r="A14" s="62" t="s">
        <v>34</v>
      </c>
      <c r="B14" s="64" t="s">
        <v>99</v>
      </c>
      <c r="C14" s="59" t="s">
        <v>29</v>
      </c>
      <c r="D14" s="63">
        <v>38461.6</v>
      </c>
      <c r="E14" s="65"/>
      <c r="F14" s="22">
        <f>ROUND((D14*E14),0)</f>
        <v>0</v>
      </c>
    </row>
    <row r="15" spans="1:6" s="61" customFormat="1" ht="30" customHeight="1">
      <c r="A15" s="62" t="s">
        <v>65</v>
      </c>
      <c r="B15" s="64" t="s">
        <v>100</v>
      </c>
      <c r="C15" s="59" t="s">
        <v>29</v>
      </c>
      <c r="D15" s="63">
        <v>6882.4</v>
      </c>
      <c r="E15" s="65"/>
      <c r="F15" s="22">
        <f>ROUND((D15*E15),0)</f>
        <v>0</v>
      </c>
    </row>
    <row r="16" spans="1:6" s="61" customFormat="1" ht="30" customHeight="1">
      <c r="A16" s="62" t="s">
        <v>101</v>
      </c>
      <c r="B16" s="64" t="s">
        <v>102</v>
      </c>
      <c r="C16" s="59" t="s">
        <v>74</v>
      </c>
      <c r="D16" s="63" t="s">
        <v>74</v>
      </c>
      <c r="E16" s="65"/>
      <c r="F16" s="22"/>
    </row>
    <row r="17" spans="1:6" s="61" customFormat="1" ht="30" customHeight="1">
      <c r="A17" s="62" t="s">
        <v>28</v>
      </c>
      <c r="B17" s="64" t="s">
        <v>103</v>
      </c>
      <c r="C17" s="59" t="s">
        <v>29</v>
      </c>
      <c r="D17" s="63">
        <v>6882.4</v>
      </c>
      <c r="E17" s="65"/>
      <c r="F17" s="22">
        <f>ROUND((D17*E17),0)</f>
        <v>0</v>
      </c>
    </row>
    <row r="18" spans="1:6" s="61" customFormat="1" ht="30" customHeight="1">
      <c r="A18" s="62" t="s">
        <v>104</v>
      </c>
      <c r="B18" s="64" t="s">
        <v>105</v>
      </c>
      <c r="C18" s="59" t="s">
        <v>74</v>
      </c>
      <c r="D18" s="63" t="s">
        <v>74</v>
      </c>
      <c r="E18" s="65"/>
      <c r="F18" s="22"/>
    </row>
    <row r="19" spans="1:6" s="61" customFormat="1" ht="30" customHeight="1">
      <c r="A19" s="62" t="s">
        <v>28</v>
      </c>
      <c r="B19" s="64" t="s">
        <v>106</v>
      </c>
      <c r="C19" s="59" t="s">
        <v>35</v>
      </c>
      <c r="D19" s="63">
        <v>2000</v>
      </c>
      <c r="E19" s="65"/>
      <c r="F19" s="22">
        <f>ROUND((D19*E19),0)</f>
        <v>0</v>
      </c>
    </row>
    <row r="20" spans="1:6" s="61" customFormat="1" ht="30" customHeight="1">
      <c r="A20" s="62" t="s">
        <v>107</v>
      </c>
      <c r="B20" s="64" t="s">
        <v>108</v>
      </c>
      <c r="C20" s="59" t="s">
        <v>29</v>
      </c>
      <c r="D20" s="63">
        <v>100</v>
      </c>
      <c r="E20" s="65"/>
      <c r="F20" s="22">
        <f>ROUND((D20*E20),0)</f>
        <v>0</v>
      </c>
    </row>
    <row r="21" spans="1:6" ht="30" customHeight="1">
      <c r="A21" s="56" t="s">
        <v>69</v>
      </c>
      <c r="B21" s="39"/>
      <c r="C21" s="39"/>
      <c r="D21" s="40">
        <f>ROUND(SUM(F6:F20),0)</f>
        <v>0</v>
      </c>
      <c r="E21" s="40"/>
      <c r="F21" s="21" t="s">
        <v>18</v>
      </c>
    </row>
  </sheetData>
  <sheetProtection password="A8E6" sheet="1"/>
  <protectedRanges>
    <protectedRange sqref="E6 E8 E10:E11 E13:E15 E17 E19:E20" name="区域1"/>
  </protectedRanges>
  <mergeCells count="6">
    <mergeCell ref="A21:C21"/>
    <mergeCell ref="D21:E21"/>
    <mergeCell ref="A1:F1"/>
    <mergeCell ref="B2:D2"/>
    <mergeCell ref="E2:F2"/>
    <mergeCell ref="A3:F3"/>
  </mergeCells>
  <printOptions horizontalCentered="1"/>
  <pageMargins left="0.7480314960629921" right="0.56" top="0.84" bottom="1.21" header="0.5118110236220472" footer="0.7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B11" sqref="B11:C11"/>
    </sheetView>
  </sheetViews>
  <sheetFormatPr defaultColWidth="9.00390625" defaultRowHeight="14.25"/>
  <cols>
    <col min="1" max="2" width="6.125" style="0" customWidth="1"/>
    <col min="3" max="3" width="45.50390625" style="0" customWidth="1"/>
    <col min="4" max="4" width="18.50390625" style="0" customWidth="1"/>
  </cols>
  <sheetData>
    <row r="1" spans="1:4" ht="33" customHeight="1">
      <c r="A1" s="49" t="s">
        <v>6</v>
      </c>
      <c r="B1" s="49"/>
      <c r="C1" s="49"/>
      <c r="D1" s="49"/>
    </row>
    <row r="2" spans="1:4" ht="39" customHeight="1">
      <c r="A2" s="52" t="s">
        <v>40</v>
      </c>
      <c r="B2" s="53"/>
      <c r="C2" s="35" t="str">
        <f>'第100章'!B2</f>
        <v>门头沟区G109国道预防性养护工程</v>
      </c>
      <c r="D2" s="1"/>
    </row>
    <row r="3" spans="1:4" s="3" customFormat="1" ht="39" customHeight="1">
      <c r="A3" s="2" t="s">
        <v>7</v>
      </c>
      <c r="B3" s="2" t="s">
        <v>8</v>
      </c>
      <c r="C3" s="2" t="s">
        <v>9</v>
      </c>
      <c r="D3" s="54" t="s">
        <v>67</v>
      </c>
    </row>
    <row r="4" spans="1:4" s="3" customFormat="1" ht="25.5" customHeight="1">
      <c r="A4" s="4">
        <v>1</v>
      </c>
      <c r="B4" s="4">
        <v>100</v>
      </c>
      <c r="C4" s="4" t="s">
        <v>10</v>
      </c>
      <c r="D4" s="34">
        <f>SUM('第100章'!D10:E10)</f>
        <v>0</v>
      </c>
    </row>
    <row r="5" spans="1:4" s="3" customFormat="1" ht="25.5" customHeight="1">
      <c r="A5" s="4">
        <v>2</v>
      </c>
      <c r="B5" s="4">
        <v>200</v>
      </c>
      <c r="C5" s="4" t="s">
        <v>11</v>
      </c>
      <c r="D5" s="34">
        <f>SUM('第200章'!D14:E14)</f>
        <v>0</v>
      </c>
    </row>
    <row r="6" spans="1:4" s="3" customFormat="1" ht="25.5" customHeight="1">
      <c r="A6" s="4">
        <v>3</v>
      </c>
      <c r="B6" s="4">
        <v>300</v>
      </c>
      <c r="C6" s="4" t="s">
        <v>12</v>
      </c>
      <c r="D6" s="34">
        <f>SUM('第300章'!D21:E21)</f>
        <v>0</v>
      </c>
    </row>
    <row r="7" spans="1:4" s="3" customFormat="1" ht="25.5" customHeight="1">
      <c r="A7" s="4">
        <v>4</v>
      </c>
      <c r="B7" s="4">
        <v>400</v>
      </c>
      <c r="C7" s="4" t="s">
        <v>13</v>
      </c>
      <c r="D7" s="34"/>
    </row>
    <row r="8" spans="1:4" s="3" customFormat="1" ht="25.5" customHeight="1">
      <c r="A8" s="4">
        <v>5</v>
      </c>
      <c r="B8" s="4">
        <v>500</v>
      </c>
      <c r="C8" s="4" t="s">
        <v>14</v>
      </c>
      <c r="D8" s="34"/>
    </row>
    <row r="9" spans="1:4" s="3" customFormat="1" ht="25.5" customHeight="1">
      <c r="A9" s="4">
        <v>6</v>
      </c>
      <c r="B9" s="4">
        <v>600</v>
      </c>
      <c r="C9" s="4" t="s">
        <v>15</v>
      </c>
      <c r="D9" s="34"/>
    </row>
    <row r="10" spans="1:4" s="3" customFormat="1" ht="25.5" customHeight="1">
      <c r="A10" s="4">
        <v>7</v>
      </c>
      <c r="B10" s="4">
        <v>700</v>
      </c>
      <c r="C10" s="4" t="s">
        <v>16</v>
      </c>
      <c r="D10" s="34"/>
    </row>
    <row r="11" spans="1:4" s="3" customFormat="1" ht="25.5" customHeight="1">
      <c r="A11" s="4">
        <v>8</v>
      </c>
      <c r="B11" s="48" t="s">
        <v>19</v>
      </c>
      <c r="C11" s="48"/>
      <c r="D11" s="6">
        <f>SUM(D4:D10)</f>
        <v>0</v>
      </c>
    </row>
    <row r="12" spans="1:4" s="3" customFormat="1" ht="38.25" customHeight="1">
      <c r="A12" s="4">
        <v>9</v>
      </c>
      <c r="B12" s="48" t="s">
        <v>36</v>
      </c>
      <c r="C12" s="48"/>
      <c r="D12" s="6"/>
    </row>
    <row r="13" spans="1:4" s="3" customFormat="1" ht="38.25" customHeight="1">
      <c r="A13" s="4">
        <v>10</v>
      </c>
      <c r="B13" s="48" t="s">
        <v>39</v>
      </c>
      <c r="C13" s="48"/>
      <c r="D13" s="34">
        <f>ROUND((10792066*1.5%),0)</f>
        <v>161881</v>
      </c>
    </row>
    <row r="14" spans="1:4" s="3" customFormat="1" ht="48.75" customHeight="1">
      <c r="A14" s="4">
        <v>11</v>
      </c>
      <c r="B14" s="50" t="s">
        <v>37</v>
      </c>
      <c r="C14" s="51"/>
      <c r="D14" s="6">
        <f>D11-D12-D13</f>
        <v>-161881</v>
      </c>
    </row>
    <row r="15" spans="1:4" s="3" customFormat="1" ht="38.25" customHeight="1">
      <c r="A15" s="4">
        <v>12</v>
      </c>
      <c r="B15" s="48" t="s">
        <v>66</v>
      </c>
      <c r="C15" s="48"/>
      <c r="D15" s="6">
        <f>ROUND((D14*5%),0)</f>
        <v>-8094</v>
      </c>
    </row>
    <row r="16" spans="1:4" s="3" customFormat="1" ht="38.25" customHeight="1">
      <c r="A16" s="4">
        <v>13</v>
      </c>
      <c r="B16" s="48" t="s">
        <v>38</v>
      </c>
      <c r="C16" s="48"/>
      <c r="D16" s="6">
        <f>D11+D15</f>
        <v>-8094</v>
      </c>
    </row>
    <row r="17" spans="1:4" ht="30" customHeight="1">
      <c r="A17" s="46"/>
      <c r="B17" s="47"/>
      <c r="C17" s="47"/>
      <c r="D17" s="47"/>
    </row>
  </sheetData>
  <sheetProtection password="A8E6" sheet="1"/>
  <mergeCells count="9">
    <mergeCell ref="A17:D17"/>
    <mergeCell ref="B13:C13"/>
    <mergeCell ref="A1:D1"/>
    <mergeCell ref="B11:C11"/>
    <mergeCell ref="B12:C12"/>
    <mergeCell ref="B16:C16"/>
    <mergeCell ref="B14:C14"/>
    <mergeCell ref="B15:C15"/>
    <mergeCell ref="A2:B2"/>
  </mergeCells>
  <printOptions horizontalCentered="1"/>
  <pageMargins left="0.7" right="0.7" top="0.86" bottom="2.73" header="0.3" footer="2.0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2015-05-04T02:44:05Z</cp:lastPrinted>
  <dcterms:created xsi:type="dcterms:W3CDTF">2008-04-07T07:00:19Z</dcterms:created>
  <dcterms:modified xsi:type="dcterms:W3CDTF">2015-05-04T02:44:08Z</dcterms:modified>
  <cp:category/>
  <cp:version/>
  <cp:contentType/>
  <cp:contentStatus/>
</cp:coreProperties>
</file>