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tabRatio="610" activeTab="3"/>
  </bookViews>
  <sheets>
    <sheet name="第100章" sheetId="1" r:id="rId1"/>
    <sheet name="第200章" sheetId="2" r:id="rId2"/>
    <sheet name="第300章 " sheetId="3" r:id="rId3"/>
    <sheet name="第600章 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'第600章 '!$1:$4</definedName>
  </definedNames>
  <calcPr fullCalcOnLoad="1"/>
</workbook>
</file>

<file path=xl/sharedStrings.xml><?xml version="1.0" encoding="utf-8"?>
<sst xmlns="http://schemas.openxmlformats.org/spreadsheetml/2006/main" count="194" uniqueCount="121">
  <si>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</si>
  <si>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</si>
  <si>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</si>
  <si>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</si>
  <si>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</si>
  <si>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</si>
  <si>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</si>
  <si>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</si>
  <si>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</si>
  <si>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</si>
  <si>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</si>
  <si>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</si>
  <si>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</si>
  <si>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</si>
  <si>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</si>
  <si>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</si>
  <si>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</si>
  <si>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</si>
  <si>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r>
      <t>临时道路修建、养护与拆除
（包括原道路的养护费</t>
    </r>
    <r>
      <rPr>
        <sz val="12"/>
        <color indexed="8"/>
        <rFont val="宋体"/>
        <family val="0"/>
      </rPr>
      <t>)</t>
    </r>
  </si>
  <si>
    <r>
      <t>1</t>
    </r>
    <r>
      <rPr>
        <sz val="12"/>
        <color indexed="8"/>
        <rFont val="宋体"/>
        <family val="0"/>
      </rPr>
      <t>03-6</t>
    </r>
  </si>
  <si>
    <t>交通导改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</si>
  <si>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</si>
  <si>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</si>
  <si>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</si>
  <si>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</si>
  <si>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</si>
  <si>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</si>
  <si>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202-4</t>
  </si>
  <si>
    <t>铣刨旧路</t>
  </si>
  <si>
    <t/>
  </si>
  <si>
    <t>-a</t>
  </si>
  <si>
    <t>m2</t>
  </si>
  <si>
    <t>清单  第200章 合计   人民币</t>
  </si>
  <si>
    <t>清单     第300章  路面</t>
  </si>
  <si>
    <t>308-2</t>
  </si>
  <si>
    <t>粘层</t>
  </si>
  <si>
    <t>309-2</t>
  </si>
  <si>
    <t>中粒式沥青混凝土</t>
  </si>
  <si>
    <t>清单  第300章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</si>
  <si>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</si>
  <si>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</si>
  <si>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</si>
  <si>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</si>
  <si>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</si>
  <si>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</si>
  <si>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</si>
  <si>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</si>
  <si>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</si>
  <si>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</si>
  <si>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</si>
  <si>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</si>
  <si>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</si>
  <si>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</si>
  <si>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</si>
  <si>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</si>
  <si>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</si>
  <si>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 xml:space="preserve"> 门头沟区阜石路与石担路交叉口交通综合治理工程</t>
  </si>
  <si>
    <r>
      <t>202-</t>
    </r>
    <r>
      <rPr>
        <sz val="12"/>
        <color indexed="8"/>
        <rFont val="宋体"/>
        <family val="0"/>
      </rPr>
      <t>2</t>
    </r>
  </si>
  <si>
    <t>挖除旧路面</t>
  </si>
  <si>
    <t>铲除旧路基层  18cm</t>
  </si>
  <si>
    <r>
      <t>202-</t>
    </r>
    <r>
      <rPr>
        <sz val="12"/>
        <color indexed="8"/>
        <rFont val="宋体"/>
        <family val="0"/>
      </rPr>
      <t>3</t>
    </r>
  </si>
  <si>
    <t>拆除结构物</t>
  </si>
  <si>
    <t>拆除旧路缘石</t>
  </si>
  <si>
    <t>m</t>
  </si>
  <si>
    <t>拆除人行步道砖</t>
  </si>
  <si>
    <t>-b</t>
  </si>
  <si>
    <t>-b</t>
  </si>
  <si>
    <r>
      <t xml:space="preserve">铣刨旧路  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cm</t>
    </r>
  </si>
  <si>
    <r>
      <t>308-</t>
    </r>
    <r>
      <rPr>
        <sz val="12"/>
        <color indexed="8"/>
        <rFont val="宋体"/>
        <family val="0"/>
      </rPr>
      <t>1</t>
    </r>
  </si>
  <si>
    <t>乳化沥青透层</t>
  </si>
  <si>
    <t>透层</t>
  </si>
  <si>
    <t>305-1</t>
  </si>
  <si>
    <t>石灰粉煤灰稳定碎石</t>
  </si>
  <si>
    <r>
      <t>309-</t>
    </r>
    <r>
      <rPr>
        <sz val="12"/>
        <color indexed="8"/>
        <rFont val="宋体"/>
        <family val="0"/>
      </rPr>
      <t>1</t>
    </r>
  </si>
  <si>
    <t>细粒式沥青混凝土</t>
  </si>
  <si>
    <r>
      <t>S</t>
    </r>
    <r>
      <rPr>
        <sz val="12"/>
        <color indexed="8"/>
        <rFont val="宋体"/>
        <family val="0"/>
      </rPr>
      <t>MA-13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cm</t>
    </r>
  </si>
  <si>
    <r>
      <t>3</t>
    </r>
    <r>
      <rPr>
        <sz val="12"/>
        <color indexed="8"/>
        <rFont val="宋体"/>
        <family val="0"/>
      </rPr>
      <t>10-2</t>
    </r>
  </si>
  <si>
    <t>下封层</t>
  </si>
  <si>
    <r>
      <t>3</t>
    </r>
    <r>
      <rPr>
        <sz val="12"/>
        <color indexed="8"/>
        <rFont val="宋体"/>
        <family val="0"/>
      </rPr>
      <t>13-5</t>
    </r>
  </si>
  <si>
    <t>混凝土预制块路缘石</t>
  </si>
  <si>
    <t>挤压型乙1砼立缘石</t>
  </si>
  <si>
    <t>m</t>
  </si>
  <si>
    <t>313-6</t>
  </si>
  <si>
    <t>人行道附属工程</t>
  </si>
  <si>
    <t>彩色防滑水泥砼透水砖（10*20*6cm）</t>
  </si>
  <si>
    <r>
      <t>清单     第</t>
    </r>
    <r>
      <rPr>
        <b/>
        <sz val="15"/>
        <rFont val="宋体"/>
        <family val="0"/>
      </rPr>
      <t>6</t>
    </r>
    <r>
      <rPr>
        <b/>
        <sz val="15"/>
        <rFont val="宋体"/>
        <family val="0"/>
      </rPr>
      <t>00章  安全设施及预埋管线</t>
    </r>
  </si>
  <si>
    <r>
      <t>清单 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 人民币</t>
    </r>
  </si>
  <si>
    <r>
      <t>6</t>
    </r>
    <r>
      <rPr>
        <sz val="12"/>
        <color indexed="8"/>
        <rFont val="宋体"/>
        <family val="0"/>
      </rPr>
      <t>04-5</t>
    </r>
  </si>
  <si>
    <t>单悬臂式交通标志</t>
  </si>
  <si>
    <t>套</t>
  </si>
  <si>
    <t>4000×2400</t>
  </si>
  <si>
    <r>
      <t>2000×</t>
    </r>
    <r>
      <rPr>
        <sz val="12"/>
        <color indexed="8"/>
        <rFont val="宋体"/>
        <family val="0"/>
      </rPr>
      <t>1000</t>
    </r>
  </si>
  <si>
    <r>
      <t>6</t>
    </r>
    <r>
      <rPr>
        <sz val="12"/>
        <color indexed="8"/>
        <rFont val="宋体"/>
        <family val="0"/>
      </rPr>
      <t>05-1</t>
    </r>
  </si>
  <si>
    <t>普通热熔路面标线</t>
  </si>
  <si>
    <t>交通标线</t>
  </si>
  <si>
    <r>
      <t>6</t>
    </r>
    <r>
      <rPr>
        <sz val="12"/>
        <color indexed="8"/>
        <rFont val="宋体"/>
        <family val="0"/>
      </rPr>
      <t>04-12</t>
    </r>
  </si>
  <si>
    <t>个</t>
  </si>
  <si>
    <t>柔性阻车桩</t>
  </si>
  <si>
    <r>
      <t>6</t>
    </r>
    <r>
      <rPr>
        <sz val="12"/>
        <color indexed="8"/>
        <rFont val="宋体"/>
        <family val="0"/>
      </rPr>
      <t>09-1</t>
    </r>
  </si>
  <si>
    <t>交通信号灯</t>
  </si>
  <si>
    <t>处</t>
  </si>
  <si>
    <t>工程名称：门头沟区阜石路与石担路交叉口交通综合治理工程</t>
  </si>
  <si>
    <r>
      <t>改性（S</t>
    </r>
    <r>
      <rPr>
        <sz val="12"/>
        <color indexed="8"/>
        <rFont val="宋体"/>
        <family val="0"/>
      </rPr>
      <t>BS</t>
    </r>
    <r>
      <rPr>
        <sz val="12"/>
        <color indexed="8"/>
        <rFont val="宋体"/>
        <family val="0"/>
      </rPr>
      <t>）乳化沥青粘层</t>
    </r>
  </si>
  <si>
    <t>二灰稳定碎石 厚18cm</t>
  </si>
  <si>
    <r>
      <t>2</t>
    </r>
    <r>
      <rPr>
        <sz val="12"/>
        <color indexed="8"/>
        <rFont val="宋体"/>
        <family val="0"/>
      </rPr>
      <t>02-5</t>
    </r>
  </si>
  <si>
    <t>旧路面沥青混合料回收</t>
  </si>
  <si>
    <t>-a</t>
  </si>
  <si>
    <t>使用8年以上</t>
  </si>
  <si>
    <t>t</t>
  </si>
  <si>
    <t>WAC-20C 6cm</t>
  </si>
  <si>
    <r>
      <t>按上项（11）金额的5%</t>
    </r>
    <r>
      <rPr>
        <sz val="11"/>
        <rFont val="宋体"/>
        <family val="0"/>
      </rPr>
      <t>作为不可预见因素的暂定金额</t>
    </r>
  </si>
  <si>
    <r>
      <t xml:space="preserve">铣刨旧路  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cm</t>
    </r>
  </si>
  <si>
    <r>
      <t>铣刨旧路  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cm</t>
    </r>
  </si>
  <si>
    <r>
      <t>3</t>
    </r>
    <r>
      <rPr>
        <sz val="12"/>
        <color indexed="8"/>
        <rFont val="宋体"/>
        <family val="0"/>
      </rPr>
      <t>14-8</t>
    </r>
  </si>
  <si>
    <t>检查井</t>
  </si>
  <si>
    <t>检查井加固</t>
  </si>
  <si>
    <t>座</t>
  </si>
  <si>
    <r>
      <t>6</t>
    </r>
    <r>
      <rPr>
        <sz val="12"/>
        <color indexed="8"/>
        <rFont val="宋体"/>
        <family val="0"/>
      </rPr>
      <t>05-9</t>
    </r>
  </si>
  <si>
    <t>铣刨旧交通标线</t>
  </si>
  <si>
    <t>WAC-13C 5cm</t>
  </si>
  <si>
    <t>-c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</si>
</sst>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</numFmts>
  <fonts count="32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7" borderId="0" applyNumberFormat="0" applyBorder="0" applyAlignment="0" applyProtection="0"/>
    <xf numFmtId="0" fontId="15" fillId="7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11" fillId="9" borderId="0" applyNumberFormat="0" applyBorder="0" applyAlignment="0" applyProtection="0"/>
    <xf numFmtId="0" fontId="15" fillId="9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5" fillId="10" borderId="0" applyNumberFormat="0" applyBorder="0" applyAlignment="0" applyProtection="0"/>
    <xf numFmtId="0" fontId="11" fillId="7" borderId="0" applyNumberFormat="0" applyBorder="0" applyAlignment="0" applyProtection="0"/>
    <xf numFmtId="0" fontId="15" fillId="7" borderId="0" applyNumberFormat="0" applyBorder="0" applyAlignment="0" applyProtection="0"/>
    <xf numFmtId="0" fontId="11" fillId="14" borderId="0" applyNumberFormat="0" applyBorder="0" applyAlignment="0" applyProtection="0"/>
    <xf numFmtId="0" fontId="15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5" borderId="0" applyNumberFormat="0" applyBorder="0" applyAlignment="0" applyProtection="0"/>
    <xf numFmtId="0" fontId="11" fillId="10" borderId="0" applyNumberFormat="0" applyBorder="0" applyAlignment="0" applyProtection="0"/>
    <xf numFmtId="0" fontId="15" fillId="10" borderId="0" applyNumberFormat="0" applyBorder="0" applyAlignment="0" applyProtection="0"/>
    <xf numFmtId="0" fontId="11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0" fillId="10" borderId="0" applyNumberFormat="0" applyBorder="0" applyAlignment="0" applyProtection="0"/>
    <xf numFmtId="0" fontId="14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14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5" borderId="0" applyNumberFormat="0" applyBorder="0" applyAlignment="0" applyProtection="0"/>
    <xf numFmtId="0" fontId="14" fillId="18" borderId="0" applyNumberFormat="0" applyBorder="0" applyAlignment="0" applyProtection="0"/>
    <xf numFmtId="0" fontId="10" fillId="18" borderId="0" applyNumberFormat="0" applyBorder="0" applyAlignment="0" applyProtection="0"/>
    <xf numFmtId="0" fontId="14" fillId="20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1" fillId="0" borderId="0">
      <alignment/>
      <protection/>
    </xf>
    <xf numFmtId="0" fontId="11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4" borderId="5" applyNumberFormat="0" applyAlignment="0" applyProtection="0"/>
    <xf numFmtId="0" fontId="13" fillId="14" borderId="5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0" fillId="18" borderId="0" applyNumberFormat="0" applyBorder="0" applyAlignment="0" applyProtection="0"/>
    <xf numFmtId="0" fontId="14" fillId="24" borderId="0" applyNumberFormat="0" applyBorder="0" applyAlignment="0" applyProtection="0"/>
    <xf numFmtId="0" fontId="10" fillId="24" borderId="0" applyNumberFormat="0" applyBorder="0" applyAlignment="0" applyProtection="0"/>
    <xf numFmtId="0" fontId="14" fillId="21" borderId="0" applyNumberFormat="0" applyBorder="0" applyAlignment="0" applyProtection="0"/>
    <xf numFmtId="0" fontId="10" fillId="21" borderId="0" applyNumberFormat="0" applyBorder="0" applyAlignment="0" applyProtection="0"/>
    <xf numFmtId="0" fontId="14" fillId="13" borderId="0" applyNumberFormat="0" applyBorder="0" applyAlignment="0" applyProtection="0"/>
    <xf numFmtId="0" fontId="10" fillId="13" borderId="0" applyNumberFormat="0" applyBorder="0" applyAlignment="0" applyProtection="0"/>
    <xf numFmtId="0" fontId="14" fillId="22" borderId="0" applyNumberFormat="0" applyBorder="0" applyAlignment="0" applyProtection="0"/>
    <xf numFmtId="0" fontId="10" fillId="22" borderId="0" applyNumberFormat="0" applyBorder="0" applyAlignment="0" applyProtection="0"/>
    <xf numFmtId="0" fontId="14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100" applyFont="1" applyFill="1" applyBorder="1" applyAlignment="1">
      <alignment horizontal="center" vertical="center" wrapText="1"/>
      <protection/>
    </xf>
    <xf numFmtId="0" fontId="7" fillId="0" borderId="10" xfId="100" applyFont="1" applyFill="1" applyBorder="1" applyAlignment="1">
      <alignment horizontal="left" vertical="center" wrapText="1"/>
      <protection/>
    </xf>
    <xf numFmtId="176" fontId="7" fillId="0" borderId="10" xfId="100" applyNumberFormat="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shrinkToFit="1"/>
    </xf>
    <xf numFmtId="0" fontId="0" fillId="8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0" fillId="8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8" borderId="10" xfId="100" applyNumberFormat="1" applyFont="1" applyFill="1" applyBorder="1" applyAlignment="1">
      <alignment horizontal="center" vertical="center" wrapText="1"/>
      <protection/>
    </xf>
    <xf numFmtId="0" fontId="7" fillId="8" borderId="10" xfId="100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0" xfId="100" applyFont="1" applyFill="1" applyBorder="1" applyAlignment="1">
      <alignment horizontal="center" vertical="center" wrapText="1"/>
      <protection/>
    </xf>
    <xf numFmtId="0" fontId="7" fillId="8" borderId="10" xfId="100" applyFont="1" applyFill="1" applyBorder="1" applyAlignment="1">
      <alignment horizontal="left" vertical="center" wrapText="1"/>
      <protection/>
    </xf>
    <xf numFmtId="0" fontId="7" fillId="0" borderId="10" xfId="100" applyFont="1" applyFill="1" applyBorder="1" applyAlignment="1">
      <alignment horizontal="left" vertical="center" wrapText="1"/>
      <protection/>
    </xf>
    <xf numFmtId="0" fontId="7" fillId="8" borderId="10" xfId="100" applyFont="1" applyFill="1" applyBorder="1" applyAlignment="1">
      <alignment horizontal="center" vertical="center" wrapText="1"/>
      <protection/>
    </xf>
    <xf numFmtId="49" fontId="7" fillId="8" borderId="10" xfId="100" applyNumberFormat="1" applyFont="1" applyFill="1" applyBorder="1" applyAlignment="1">
      <alignment horizontal="center" vertical="center" wrapText="1"/>
      <protection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100" applyFont="1" applyFill="1" applyBorder="1" applyAlignment="1">
      <alignment horizontal="center" vertical="center" wrapText="1"/>
      <protection/>
    </xf>
    <xf numFmtId="0" fontId="7" fillId="0" borderId="10" xfId="100" applyFont="1" applyFill="1" applyBorder="1" applyAlignment="1">
      <alignment horizontal="left" vertical="center" wrapText="1"/>
      <protection/>
    </xf>
    <xf numFmtId="177" fontId="7" fillId="0" borderId="10" xfId="100" applyNumberFormat="1" applyFont="1" applyFill="1" applyBorder="1" applyAlignment="1">
      <alignment horizontal="center" vertical="center" wrapText="1"/>
      <protection/>
    </xf>
    <xf numFmtId="49" fontId="7" fillId="8" borderId="10" xfId="100" applyNumberFormat="1" applyFont="1" applyFill="1" applyBorder="1" applyAlignment="1">
      <alignment horizontal="center" vertical="center" wrapText="1"/>
      <protection/>
    </xf>
    <xf numFmtId="49" fontId="7" fillId="8" borderId="10" xfId="100" applyNumberFormat="1" applyFont="1" applyFill="1" applyBorder="1" applyAlignment="1">
      <alignment horizontal="center" vertical="center" wrapText="1"/>
      <protection/>
    </xf>
    <xf numFmtId="0" fontId="7" fillId="8" borderId="10" xfId="100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7" fillId="8" borderId="10" xfId="100" applyFont="1" applyFill="1" applyBorder="1" applyAlignment="1">
      <alignment horizontal="left" vertical="center" wrapText="1"/>
      <protection/>
    </xf>
    <xf numFmtId="0" fontId="7" fillId="0" borderId="10" xfId="100" applyFont="1" applyFill="1" applyBorder="1" applyAlignment="1">
      <alignment horizontal="center" vertical="center" wrapText="1"/>
      <protection/>
    </xf>
    <xf numFmtId="0" fontId="7" fillId="0" borderId="10" xfId="100" applyFont="1" applyFill="1" applyBorder="1" applyAlignment="1">
      <alignment horizontal="left" vertical="center" wrapText="1"/>
      <protection/>
    </xf>
    <xf numFmtId="176" fontId="0" fillId="0" borderId="10" xfId="100" applyNumberFormat="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8" borderId="10" xfId="100" applyNumberFormat="1" applyFont="1" applyFill="1" applyBorder="1" applyAlignment="1">
      <alignment horizontal="center" vertical="center" wrapText="1"/>
      <protection/>
    </xf>
    <xf numFmtId="0" fontId="0" fillId="8" borderId="10" xfId="100" applyFont="1" applyFill="1" applyBorder="1" applyAlignment="1">
      <alignment horizontal="left" vertical="center" wrapText="1"/>
      <protection/>
    </xf>
    <xf numFmtId="0" fontId="0" fillId="8" borderId="10" xfId="100" applyFont="1" applyFill="1" applyBorder="1" applyAlignment="1">
      <alignment horizontal="center" vertical="center" wrapText="1"/>
      <protection/>
    </xf>
    <xf numFmtId="178" fontId="0" fillId="8" borderId="10" xfId="0" applyNumberFormat="1" applyFont="1" applyFill="1" applyBorder="1" applyAlignment="1">
      <alignment horizontal="center" vertical="center" wrapText="1"/>
    </xf>
    <xf numFmtId="177" fontId="0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100" applyFont="1" applyFill="1" applyBorder="1" applyAlignment="1">
      <alignment horizontal="center" vertical="center" wrapText="1"/>
      <protection/>
    </xf>
    <xf numFmtId="0" fontId="0" fillId="0" borderId="10" xfId="100" applyFont="1" applyFill="1" applyBorder="1" applyAlignment="1">
      <alignment horizontal="left" vertical="center" wrapText="1"/>
      <protection/>
    </xf>
    <xf numFmtId="176" fontId="0" fillId="0" borderId="10" xfId="100" applyNumberFormat="1" applyFont="1" applyFill="1" applyBorder="1" applyAlignment="1">
      <alignment horizontal="center" vertical="center" wrapText="1"/>
      <protection/>
    </xf>
    <xf numFmtId="49" fontId="0" fillId="8" borderId="10" xfId="100" applyNumberFormat="1" applyFont="1" applyFill="1" applyBorder="1" applyAlignment="1">
      <alignment horizontal="center" vertical="center" wrapText="1"/>
      <protection/>
    </xf>
    <xf numFmtId="49" fontId="7" fillId="8" borderId="10" xfId="10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77" fontId="7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7" fillId="0" borderId="10" xfId="100" applyNumberFormat="1" applyFont="1" applyFill="1" applyBorder="1" applyAlignment="1">
      <alignment horizontal="center" vertical="center" shrinkToFit="1"/>
      <protection/>
    </xf>
    <xf numFmtId="176" fontId="0" fillId="0" borderId="10" xfId="100" applyNumberFormat="1" applyFont="1" applyFill="1" applyBorder="1" applyAlignment="1">
      <alignment horizontal="center" vertical="center" shrinkToFit="1"/>
      <protection/>
    </xf>
    <xf numFmtId="176" fontId="0" fillId="0" borderId="10" xfId="10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8" fillId="0" borderId="14" xfId="0" applyNumberFormat="1" applyFont="1" applyFill="1" applyBorder="1" applyAlignment="1" applyProtection="1">
      <alignment horizontal="center" vertical="center" shrinkToFit="1"/>
      <protection hidden="1"/>
    </xf>
    <xf numFmtId="177" fontId="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0" xfId="100" applyNumberFormat="1" applyFont="1" applyFill="1" applyBorder="1" applyAlignment="1">
      <alignment horizontal="center" vertical="center" shrinkToFit="1"/>
      <protection/>
    </xf>
  </cellXfs>
  <cellStyles count="15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2" xfId="29"/>
    <cellStyle name="20% - 着色 2 2" xfId="30"/>
    <cellStyle name="20% - 着色 3" xfId="31"/>
    <cellStyle name="20% - 着色 3 2" xfId="32"/>
    <cellStyle name="20% - 着色 4" xfId="33"/>
    <cellStyle name="20% - 着色 4 2" xfId="34"/>
    <cellStyle name="20% - 着色 5" xfId="35"/>
    <cellStyle name="20% - 着色 5 2" xfId="36"/>
    <cellStyle name="20% - 着色 6" xfId="37"/>
    <cellStyle name="20% - 着色 6 2" xfId="38"/>
    <cellStyle name="40% - 强调文字颜色 1" xfId="39"/>
    <cellStyle name="40% - 强调文字颜色 1 2" xfId="40"/>
    <cellStyle name="40% - 强调文字颜色 2" xfId="41"/>
    <cellStyle name="40% - 强调文字颜色 2 2" xfId="42"/>
    <cellStyle name="40% - 强调文字颜色 3" xfId="43"/>
    <cellStyle name="40% - 强调文字颜色 3 2" xfId="44"/>
    <cellStyle name="40% - 强调文字颜色 4" xfId="45"/>
    <cellStyle name="40% - 强调文字颜色 4 2" xfId="46"/>
    <cellStyle name="40% - 强调文字颜色 5" xfId="47"/>
    <cellStyle name="40% - 强调文字颜色 5 2" xfId="48"/>
    <cellStyle name="40% - 强调文字颜色 6" xfId="49"/>
    <cellStyle name="40% - 强调文字颜色 6 2" xfId="50"/>
    <cellStyle name="40% - 着色 1" xfId="51"/>
    <cellStyle name="40% - 着色 1 2" xfId="52"/>
    <cellStyle name="40% - 着色 2" xfId="53"/>
    <cellStyle name="40% - 着色 2 2" xfId="54"/>
    <cellStyle name="40% - 着色 3" xfId="55"/>
    <cellStyle name="40% - 着色 3 2" xfId="56"/>
    <cellStyle name="40% - 着色 4" xfId="57"/>
    <cellStyle name="40% - 着色 4 2" xfId="58"/>
    <cellStyle name="40% - 着色 5" xfId="59"/>
    <cellStyle name="40% - 着色 5 2" xfId="60"/>
    <cellStyle name="40% - 着色 6" xfId="61"/>
    <cellStyle name="40% - 着色 6 2" xfId="62"/>
    <cellStyle name="60% - 强调文字颜色 1" xfId="63"/>
    <cellStyle name="60% - 强调文字颜色 1 2" xfId="64"/>
    <cellStyle name="60% - 强调文字颜色 2" xfId="65"/>
    <cellStyle name="60% - 强调文字颜色 2 2" xfId="66"/>
    <cellStyle name="60% - 强调文字颜色 3" xfId="67"/>
    <cellStyle name="60% - 强调文字颜色 3 2" xfId="68"/>
    <cellStyle name="60% - 强调文字颜色 4" xfId="69"/>
    <cellStyle name="60% - 强调文字颜色 4 2" xfId="70"/>
    <cellStyle name="60% - 强调文字颜色 5" xfId="71"/>
    <cellStyle name="60% - 强调文字颜色 5 2" xfId="72"/>
    <cellStyle name="60% - 强调文字颜色 6" xfId="73"/>
    <cellStyle name="60% - 强调文字颜色 6 2" xfId="74"/>
    <cellStyle name="60% - 着色 1" xfId="75"/>
    <cellStyle name="60% - 着色 1 2" xfId="76"/>
    <cellStyle name="60% - 着色 2" xfId="77"/>
    <cellStyle name="60% - 着色 2 2" xfId="78"/>
    <cellStyle name="60% - 着色 3" xfId="79"/>
    <cellStyle name="60% - 着色 3 2" xfId="80"/>
    <cellStyle name="60% - 着色 4" xfId="81"/>
    <cellStyle name="60% - 着色 4 2" xfId="82"/>
    <cellStyle name="60% - 着色 5" xfId="83"/>
    <cellStyle name="60% - 着色 5 2" xfId="84"/>
    <cellStyle name="60% - 着色 6" xfId="85"/>
    <cellStyle name="60% - 着色 6 2" xfId="86"/>
    <cellStyle name="Percent" xfId="87"/>
    <cellStyle name="标题" xfId="88"/>
    <cellStyle name="标题 1" xfId="89"/>
    <cellStyle name="标题 1 2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标题 5" xfId="97"/>
    <cellStyle name="差" xfId="98"/>
    <cellStyle name="差 2" xfId="99"/>
    <cellStyle name="常规 2" xfId="100"/>
    <cellStyle name="常规 2 2" xfId="101"/>
    <cellStyle name="常规 2 3" xfId="102"/>
    <cellStyle name="常规 2 4" xfId="103"/>
    <cellStyle name="常规 3" xfId="104"/>
    <cellStyle name="常规 3 2" xfId="105"/>
    <cellStyle name="常规 4" xfId="106"/>
    <cellStyle name="常规 5" xfId="107"/>
    <cellStyle name="常规 5 2" xfId="108"/>
    <cellStyle name="常规 6" xfId="109"/>
    <cellStyle name="常规 7" xfId="110"/>
    <cellStyle name="常规 8" xfId="111"/>
    <cellStyle name="Hyperlink" xfId="112"/>
    <cellStyle name="好" xfId="113"/>
    <cellStyle name="好 2" xfId="114"/>
    <cellStyle name="汇总" xfId="115"/>
    <cellStyle name="汇总 2" xfId="116"/>
    <cellStyle name="Currency" xfId="117"/>
    <cellStyle name="Currency [0]" xfId="118"/>
    <cellStyle name="计算" xfId="119"/>
    <cellStyle name="计算 2" xfId="120"/>
    <cellStyle name="检查单元格" xfId="121"/>
    <cellStyle name="检查单元格 2" xfId="122"/>
    <cellStyle name="解释性文本" xfId="123"/>
    <cellStyle name="解释性文本 2" xfId="124"/>
    <cellStyle name="警告文本" xfId="125"/>
    <cellStyle name="警告文本 2" xfId="126"/>
    <cellStyle name="链接单元格" xfId="127"/>
    <cellStyle name="链接单元格 2" xfId="128"/>
    <cellStyle name="Comma" xfId="129"/>
    <cellStyle name="Comma [0]" xfId="130"/>
    <cellStyle name="强调文字颜色 1" xfId="131"/>
    <cellStyle name="强调文字颜色 1 2" xfId="132"/>
    <cellStyle name="强调文字颜色 2" xfId="133"/>
    <cellStyle name="强调文字颜色 2 2" xfId="134"/>
    <cellStyle name="强调文字颜色 3" xfId="135"/>
    <cellStyle name="强调文字颜色 3 2" xfId="136"/>
    <cellStyle name="强调文字颜色 4" xfId="137"/>
    <cellStyle name="强调文字颜色 4 2" xfId="138"/>
    <cellStyle name="强调文字颜色 5" xfId="139"/>
    <cellStyle name="强调文字颜色 5 2" xfId="140"/>
    <cellStyle name="强调文字颜色 6" xfId="141"/>
    <cellStyle name="强调文字颜色 6 2" xfId="142"/>
    <cellStyle name="适中" xfId="143"/>
    <cellStyle name="适中 2" xfId="144"/>
    <cellStyle name="输出" xfId="145"/>
    <cellStyle name="输出 2" xfId="146"/>
    <cellStyle name="输入" xfId="147"/>
    <cellStyle name="输入 2" xfId="148"/>
    <cellStyle name="Followed Hyperlink" xfId="149"/>
    <cellStyle name="着色 1" xfId="150"/>
    <cellStyle name="着色 1 2" xfId="151"/>
    <cellStyle name="着色 2" xfId="152"/>
    <cellStyle name="着色 2 2" xfId="153"/>
    <cellStyle name="着色 3" xfId="154"/>
    <cellStyle name="着色 3 2" xfId="155"/>
    <cellStyle name="着色 4" xfId="156"/>
    <cellStyle name="着色 4 2" xfId="157"/>
    <cellStyle name="着色 5" xfId="158"/>
    <cellStyle name="着色 5 2" xfId="159"/>
    <cellStyle name="着色 6" xfId="160"/>
    <cellStyle name="着色 6 2" xfId="161"/>
    <cellStyle name="注释" xfId="162"/>
    <cellStyle name="注释 2" xfId="163"/>
    <cellStyle name="注释 3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45" customHeight="1">
      <c r="A1" s="73" t="s">
        <v>0</v>
      </c>
      <c r="B1" s="73"/>
      <c r="C1" s="73"/>
      <c r="D1" s="73"/>
      <c r="E1" s="73"/>
      <c r="F1" s="73"/>
    </row>
    <row r="2" spans="1:6" ht="34.5" customHeight="1">
      <c r="A2" s="1" t="s">
        <v>1</v>
      </c>
      <c r="B2" s="74" t="s">
        <v>56</v>
      </c>
      <c r="C2" s="75"/>
      <c r="D2" s="75"/>
      <c r="E2" s="79" t="s">
        <v>2</v>
      </c>
      <c r="F2" s="79"/>
    </row>
    <row r="3" spans="1:6" s="31" customFormat="1" ht="34.5" customHeight="1">
      <c r="A3" s="76" t="s">
        <v>3</v>
      </c>
      <c r="B3" s="76"/>
      <c r="C3" s="76"/>
      <c r="D3" s="76"/>
      <c r="E3" s="76"/>
      <c r="F3" s="76"/>
    </row>
    <row r="4" spans="1:6" ht="34.5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</row>
    <row r="5" spans="1:6" ht="34.5" customHeight="1">
      <c r="A5" s="32" t="s">
        <v>10</v>
      </c>
      <c r="B5" s="33" t="s">
        <v>11</v>
      </c>
      <c r="C5" s="32" t="s">
        <v>12</v>
      </c>
      <c r="D5" s="32">
        <v>1</v>
      </c>
      <c r="E5" s="66"/>
      <c r="F5" s="20">
        <f aca="true" t="shared" si="0" ref="F5:F10">ROUND(D5*E5,0)</f>
        <v>0</v>
      </c>
    </row>
    <row r="6" spans="1:6" ht="34.5" customHeight="1">
      <c r="A6" s="32" t="s">
        <v>13</v>
      </c>
      <c r="B6" s="33" t="s">
        <v>14</v>
      </c>
      <c r="C6" s="32" t="s">
        <v>12</v>
      </c>
      <c r="D6" s="32">
        <v>1</v>
      </c>
      <c r="E6" s="66"/>
      <c r="F6" s="20">
        <f t="shared" si="0"/>
        <v>0</v>
      </c>
    </row>
    <row r="7" spans="1:6" ht="34.5" customHeight="1">
      <c r="A7" s="32" t="s">
        <v>15</v>
      </c>
      <c r="B7" s="33" t="s">
        <v>16</v>
      </c>
      <c r="C7" s="32" t="s">
        <v>12</v>
      </c>
      <c r="D7" s="32">
        <v>1</v>
      </c>
      <c r="E7" s="66"/>
      <c r="F7" s="20">
        <f t="shared" si="0"/>
        <v>0</v>
      </c>
    </row>
    <row r="8" spans="1:6" ht="34.5" customHeight="1">
      <c r="A8" s="32" t="s">
        <v>17</v>
      </c>
      <c r="B8" s="33" t="s">
        <v>18</v>
      </c>
      <c r="C8" s="32" t="s">
        <v>12</v>
      </c>
      <c r="D8" s="32">
        <v>1</v>
      </c>
      <c r="E8" s="66"/>
      <c r="F8" s="20">
        <f t="shared" si="0"/>
        <v>0</v>
      </c>
    </row>
    <row r="9" spans="1:6" ht="34.5" customHeight="1">
      <c r="A9" s="32" t="s">
        <v>19</v>
      </c>
      <c r="B9" s="33" t="s">
        <v>20</v>
      </c>
      <c r="C9" s="32" t="s">
        <v>12</v>
      </c>
      <c r="D9" s="32">
        <v>1</v>
      </c>
      <c r="E9" s="66"/>
      <c r="F9" s="20">
        <f t="shared" si="0"/>
        <v>0</v>
      </c>
    </row>
    <row r="10" spans="1:6" ht="34.5" customHeight="1">
      <c r="A10" s="32" t="s">
        <v>21</v>
      </c>
      <c r="B10" s="33" t="s">
        <v>22</v>
      </c>
      <c r="C10" s="32" t="s">
        <v>12</v>
      </c>
      <c r="D10" s="32">
        <v>1</v>
      </c>
      <c r="E10" s="66"/>
      <c r="F10" s="20">
        <f t="shared" si="0"/>
        <v>0</v>
      </c>
    </row>
    <row r="11" spans="1:14" ht="34.5" customHeight="1">
      <c r="A11" s="77" t="s">
        <v>23</v>
      </c>
      <c r="B11" s="77"/>
      <c r="C11" s="77"/>
      <c r="D11" s="78">
        <f>ROUND(SUM(F5:F10),0)</f>
        <v>0</v>
      </c>
      <c r="E11" s="78"/>
      <c r="F11" s="34" t="s">
        <v>24</v>
      </c>
      <c r="G11" s="35"/>
      <c r="H11" s="35"/>
      <c r="I11" s="35"/>
      <c r="J11" s="35"/>
      <c r="K11" s="35"/>
      <c r="L11" s="35"/>
      <c r="M11" s="35"/>
      <c r="N11" s="35"/>
    </row>
    <row r="12" ht="32.25" customHeight="1"/>
    <row r="13" ht="25.5" customHeight="1">
      <c r="A13" s="36"/>
    </row>
  </sheetData>
  <sheetProtection password="DD69" sheet="1"/>
  <protectedRanges>
    <protectedRange sqref="E5:E10" name="区域1"/>
  </protectedRanges>
  <mergeCells count="6">
    <mergeCell ref="A1:F1"/>
    <mergeCell ref="B2:D2"/>
    <mergeCell ref="A3:F3"/>
    <mergeCell ref="A11:C11"/>
    <mergeCell ref="D11:E11"/>
    <mergeCell ref="E2:F2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 scaleWithDoc="0" alignWithMargins="0"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9.125" style="1" customWidth="1"/>
    <col min="2" max="2" width="27.625" style="23" customWidth="1"/>
    <col min="3" max="3" width="8.625" style="1" customWidth="1"/>
    <col min="4" max="4" width="11.625" style="24" customWidth="1"/>
    <col min="5" max="6" width="11.625" style="11" customWidth="1"/>
    <col min="7" max="7" width="12.25390625" style="1" customWidth="1"/>
    <col min="8" max="16384" width="9.00390625" style="1" customWidth="1"/>
  </cols>
  <sheetData>
    <row r="1" spans="1:6" ht="45" customHeight="1">
      <c r="A1" s="73" t="s">
        <v>0</v>
      </c>
      <c r="B1" s="73"/>
      <c r="C1" s="73"/>
      <c r="D1" s="73"/>
      <c r="E1" s="73"/>
      <c r="F1" s="73"/>
    </row>
    <row r="2" spans="1:6" ht="34.5" customHeight="1">
      <c r="A2" s="3" t="s">
        <v>1</v>
      </c>
      <c r="B2" s="80" t="str">
        <f>'第100章'!B2:D2</f>
        <v> 门头沟区阜石路与石担路交叉口交通综合治理工程</v>
      </c>
      <c r="C2" s="80"/>
      <c r="D2" s="80"/>
      <c r="E2" s="81" t="s">
        <v>25</v>
      </c>
      <c r="F2" s="81"/>
    </row>
    <row r="3" spans="1:6" ht="34.5" customHeight="1">
      <c r="A3" s="76" t="s">
        <v>26</v>
      </c>
      <c r="B3" s="76"/>
      <c r="C3" s="76"/>
      <c r="D3" s="76"/>
      <c r="E3" s="76"/>
      <c r="F3" s="76"/>
    </row>
    <row r="4" spans="1:6" ht="34.5" customHeight="1">
      <c r="A4" s="14" t="s">
        <v>4</v>
      </c>
      <c r="B4" s="25" t="s">
        <v>5</v>
      </c>
      <c r="C4" s="14" t="s">
        <v>6</v>
      </c>
      <c r="D4" s="26" t="s">
        <v>7</v>
      </c>
      <c r="E4" s="16" t="s">
        <v>8</v>
      </c>
      <c r="F4" s="16" t="s">
        <v>9</v>
      </c>
    </row>
    <row r="5" spans="1:6" ht="34.5" customHeight="1">
      <c r="A5" s="37" t="s">
        <v>57</v>
      </c>
      <c r="B5" s="39" t="s">
        <v>58</v>
      </c>
      <c r="C5" s="17" t="s">
        <v>29</v>
      </c>
      <c r="D5" s="27"/>
      <c r="E5" s="67"/>
      <c r="F5" s="28"/>
    </row>
    <row r="6" spans="1:6" s="22" customFormat="1" ht="34.5" customHeight="1">
      <c r="A6" s="29" t="s">
        <v>30</v>
      </c>
      <c r="B6" s="38" t="s">
        <v>59</v>
      </c>
      <c r="C6" s="30" t="s">
        <v>31</v>
      </c>
      <c r="D6" s="42">
        <v>1212</v>
      </c>
      <c r="E6" s="67"/>
      <c r="F6" s="28">
        <f>ROUND(D6*E6,0)</f>
        <v>0</v>
      </c>
    </row>
    <row r="7" spans="1:6" ht="34.5" customHeight="1">
      <c r="A7" s="37" t="s">
        <v>60</v>
      </c>
      <c r="B7" s="39" t="s">
        <v>61</v>
      </c>
      <c r="C7" s="17" t="s">
        <v>29</v>
      </c>
      <c r="D7" s="42"/>
      <c r="E7" s="67"/>
      <c r="F7" s="28"/>
    </row>
    <row r="8" spans="1:6" s="22" customFormat="1" ht="34.5" customHeight="1">
      <c r="A8" s="29" t="s">
        <v>30</v>
      </c>
      <c r="B8" s="38" t="s">
        <v>62</v>
      </c>
      <c r="C8" s="40" t="s">
        <v>63</v>
      </c>
      <c r="D8" s="42">
        <v>1250</v>
      </c>
      <c r="E8" s="67"/>
      <c r="F8" s="28">
        <f>ROUND(D8*E8,0)</f>
        <v>0</v>
      </c>
    </row>
    <row r="9" spans="1:6" s="22" customFormat="1" ht="34.5" customHeight="1">
      <c r="A9" s="41" t="s">
        <v>66</v>
      </c>
      <c r="B9" s="38" t="s">
        <v>64</v>
      </c>
      <c r="C9" s="30" t="s">
        <v>31</v>
      </c>
      <c r="D9" s="42">
        <v>1650</v>
      </c>
      <c r="E9" s="67"/>
      <c r="F9" s="28">
        <f>ROUND(D9*E9,0)</f>
        <v>0</v>
      </c>
    </row>
    <row r="10" spans="1:6" ht="34.5" customHeight="1">
      <c r="A10" s="17" t="s">
        <v>27</v>
      </c>
      <c r="B10" s="18" t="s">
        <v>28</v>
      </c>
      <c r="C10" s="17" t="s">
        <v>29</v>
      </c>
      <c r="D10" s="42"/>
      <c r="E10" s="67"/>
      <c r="F10" s="28"/>
    </row>
    <row r="11" spans="1:6" s="22" customFormat="1" ht="34.5" customHeight="1">
      <c r="A11" s="29" t="s">
        <v>30</v>
      </c>
      <c r="B11" s="38" t="s">
        <v>67</v>
      </c>
      <c r="C11" s="30" t="s">
        <v>31</v>
      </c>
      <c r="D11" s="42">
        <v>3470</v>
      </c>
      <c r="E11" s="67"/>
      <c r="F11" s="28">
        <f>ROUND(D11*E11,0)</f>
        <v>0</v>
      </c>
    </row>
    <row r="12" spans="1:6" s="22" customFormat="1" ht="34.5" customHeight="1">
      <c r="A12" s="29" t="s">
        <v>65</v>
      </c>
      <c r="B12" s="50" t="s">
        <v>111</v>
      </c>
      <c r="C12" s="30" t="s">
        <v>31</v>
      </c>
      <c r="D12" s="42">
        <v>1818</v>
      </c>
      <c r="E12" s="68"/>
      <c r="F12" s="28">
        <f>ROUND(D12*E12,0)</f>
        <v>0</v>
      </c>
    </row>
    <row r="13" spans="1:6" s="22" customFormat="1" ht="34.5" customHeight="1">
      <c r="A13" s="64" t="s">
        <v>120</v>
      </c>
      <c r="B13" s="50" t="s">
        <v>112</v>
      </c>
      <c r="C13" s="30" t="s">
        <v>31</v>
      </c>
      <c r="D13" s="42">
        <v>4242</v>
      </c>
      <c r="E13" s="68"/>
      <c r="F13" s="28">
        <f>ROUND(D13*E13,0)</f>
        <v>0</v>
      </c>
    </row>
    <row r="14" spans="1:6" s="22" customFormat="1" ht="34.5" customHeight="1">
      <c r="A14" s="47" t="s">
        <v>104</v>
      </c>
      <c r="B14" s="48" t="s">
        <v>105</v>
      </c>
      <c r="C14" s="30"/>
      <c r="D14" s="42"/>
      <c r="E14" s="67"/>
      <c r="F14" s="28"/>
    </row>
    <row r="15" spans="1:6" s="22" customFormat="1" ht="34.5" customHeight="1">
      <c r="A15" s="55" t="s">
        <v>106</v>
      </c>
      <c r="B15" s="56" t="s">
        <v>107</v>
      </c>
      <c r="C15" s="57" t="s">
        <v>108</v>
      </c>
      <c r="D15" s="58">
        <v>1199.75</v>
      </c>
      <c r="E15" s="68"/>
      <c r="F15" s="59">
        <f>ROUND(D15*E15,0)</f>
        <v>0</v>
      </c>
    </row>
    <row r="16" spans="1:6" ht="34.5" customHeight="1">
      <c r="A16" s="82" t="s">
        <v>32</v>
      </c>
      <c r="B16" s="83"/>
      <c r="C16" s="84"/>
      <c r="D16" s="85">
        <f>ROUND(SUM(F5:F15),0)</f>
        <v>0</v>
      </c>
      <c r="E16" s="86"/>
      <c r="F16" s="21" t="s">
        <v>24</v>
      </c>
    </row>
    <row r="17" ht="38.25" customHeight="1"/>
    <row r="18" ht="38.25" customHeight="1"/>
  </sheetData>
  <sheetProtection password="DD69" sheet="1"/>
  <protectedRanges>
    <protectedRange sqref="E6 E8:E9 E11:E13 E15" name="区域1"/>
  </protectedRanges>
  <mergeCells count="6">
    <mergeCell ref="A1:F1"/>
    <mergeCell ref="B2:D2"/>
    <mergeCell ref="E2:F2"/>
    <mergeCell ref="A3:F3"/>
    <mergeCell ref="A16:C16"/>
    <mergeCell ref="D16:E16"/>
  </mergeCells>
  <printOptions horizontalCentered="1"/>
  <pageMargins left="0.7479166666666667" right="0.7479166666666667" top="0.7868055555555555" bottom="1.2395833333333333" header="0.5111111111111111" footer="1.5097222222222222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I9" sqref="I9"/>
    </sheetView>
  </sheetViews>
  <sheetFormatPr defaultColWidth="9.00390625" defaultRowHeight="14.25"/>
  <cols>
    <col min="1" max="1" width="9.125" style="9" customWidth="1"/>
    <col min="2" max="2" width="27.625" style="1" customWidth="1"/>
    <col min="3" max="3" width="8.75390625" style="1" customWidth="1"/>
    <col min="4" max="4" width="11.625" style="10" customWidth="1"/>
    <col min="5" max="6" width="11.625" style="11" customWidth="1"/>
    <col min="7" max="16384" width="9.00390625" style="1" customWidth="1"/>
  </cols>
  <sheetData>
    <row r="1" spans="1:6" ht="45" customHeight="1">
      <c r="A1" s="73" t="s">
        <v>0</v>
      </c>
      <c r="B1" s="73"/>
      <c r="C1" s="73"/>
      <c r="D1" s="73"/>
      <c r="E1" s="73"/>
      <c r="F1" s="73"/>
    </row>
    <row r="2" spans="1:6" ht="34.5" customHeight="1">
      <c r="A2" s="12" t="s">
        <v>1</v>
      </c>
      <c r="B2" s="80" t="str">
        <f>'第100章'!B2:D2</f>
        <v> 门头沟区阜石路与石担路交叉口交通综合治理工程</v>
      </c>
      <c r="C2" s="80"/>
      <c r="D2" s="80"/>
      <c r="E2" s="81" t="s">
        <v>25</v>
      </c>
      <c r="F2" s="81"/>
    </row>
    <row r="3" spans="1:6" ht="34.5" customHeight="1">
      <c r="A3" s="76" t="s">
        <v>33</v>
      </c>
      <c r="B3" s="76"/>
      <c r="C3" s="76"/>
      <c r="D3" s="76"/>
      <c r="E3" s="76"/>
      <c r="F3" s="76"/>
    </row>
    <row r="4" spans="1:6" ht="34.5" customHeight="1">
      <c r="A4" s="13" t="s">
        <v>4</v>
      </c>
      <c r="B4" s="14" t="s">
        <v>5</v>
      </c>
      <c r="C4" s="14" t="s">
        <v>6</v>
      </c>
      <c r="D4" s="15" t="s">
        <v>7</v>
      </c>
      <c r="E4" s="16" t="s">
        <v>8</v>
      </c>
      <c r="F4" s="16" t="s">
        <v>9</v>
      </c>
    </row>
    <row r="5" spans="1:6" ht="34.5" customHeight="1">
      <c r="A5" s="37" t="s">
        <v>71</v>
      </c>
      <c r="B5" s="39" t="s">
        <v>72</v>
      </c>
      <c r="C5" s="17" t="s">
        <v>29</v>
      </c>
      <c r="D5" s="19"/>
      <c r="E5" s="69"/>
      <c r="F5" s="20"/>
    </row>
    <row r="6" spans="1:6" ht="34.5" customHeight="1">
      <c r="A6" s="17" t="s">
        <v>30</v>
      </c>
      <c r="B6" s="44" t="s">
        <v>103</v>
      </c>
      <c r="C6" s="17" t="s">
        <v>31</v>
      </c>
      <c r="D6" s="19">
        <v>1212</v>
      </c>
      <c r="E6" s="69"/>
      <c r="F6" s="20">
        <f>ROUND(D6*E6,0)</f>
        <v>0</v>
      </c>
    </row>
    <row r="7" spans="1:6" ht="34.5" customHeight="1">
      <c r="A7" s="37" t="s">
        <v>68</v>
      </c>
      <c r="B7" s="39" t="s">
        <v>70</v>
      </c>
      <c r="C7" s="17" t="s">
        <v>29</v>
      </c>
      <c r="D7" s="19"/>
      <c r="E7" s="69"/>
      <c r="F7" s="20"/>
    </row>
    <row r="8" spans="1:6" ht="34.5" customHeight="1">
      <c r="A8" s="17" t="s">
        <v>30</v>
      </c>
      <c r="B8" s="18" t="s">
        <v>69</v>
      </c>
      <c r="C8" s="17" t="s">
        <v>31</v>
      </c>
      <c r="D8" s="19">
        <v>4242</v>
      </c>
      <c r="E8" s="69"/>
      <c r="F8" s="20">
        <f aca="true" t="shared" si="0" ref="F8:F22">ROUND(D8*E8,0)</f>
        <v>0</v>
      </c>
    </row>
    <row r="9" spans="1:6" ht="34.5" customHeight="1">
      <c r="A9" s="17" t="s">
        <v>34</v>
      </c>
      <c r="B9" s="18" t="s">
        <v>35</v>
      </c>
      <c r="C9" s="17" t="s">
        <v>29</v>
      </c>
      <c r="D9" s="19"/>
      <c r="E9" s="69"/>
      <c r="F9" s="20"/>
    </row>
    <row r="10" spans="1:6" ht="34.5" customHeight="1">
      <c r="A10" s="17" t="s">
        <v>30</v>
      </c>
      <c r="B10" s="44" t="s">
        <v>102</v>
      </c>
      <c r="C10" s="17" t="s">
        <v>31</v>
      </c>
      <c r="D10" s="19">
        <f>3470+6060</f>
        <v>9530</v>
      </c>
      <c r="E10" s="69"/>
      <c r="F10" s="20">
        <f t="shared" si="0"/>
        <v>0</v>
      </c>
    </row>
    <row r="11" spans="1:6" ht="34.5" customHeight="1">
      <c r="A11" s="37" t="s">
        <v>73</v>
      </c>
      <c r="B11" s="39" t="s">
        <v>74</v>
      </c>
      <c r="C11" s="17" t="s">
        <v>29</v>
      </c>
      <c r="D11" s="19"/>
      <c r="E11" s="69"/>
      <c r="F11" s="20"/>
    </row>
    <row r="12" spans="1:6" ht="34.5" customHeight="1">
      <c r="A12" s="17" t="s">
        <v>30</v>
      </c>
      <c r="B12" s="39" t="s">
        <v>75</v>
      </c>
      <c r="C12" s="17" t="s">
        <v>31</v>
      </c>
      <c r="D12" s="19">
        <v>3470</v>
      </c>
      <c r="E12" s="69"/>
      <c r="F12" s="20">
        <f t="shared" si="0"/>
        <v>0</v>
      </c>
    </row>
    <row r="13" spans="1:6" ht="34.5" customHeight="1">
      <c r="A13" s="63" t="s">
        <v>65</v>
      </c>
      <c r="B13" s="61" t="s">
        <v>119</v>
      </c>
      <c r="C13" s="60" t="s">
        <v>31</v>
      </c>
      <c r="D13" s="62">
        <v>6060</v>
      </c>
      <c r="E13" s="70"/>
      <c r="F13" s="20">
        <f t="shared" si="0"/>
        <v>0</v>
      </c>
    </row>
    <row r="14" spans="1:6" ht="34.5" customHeight="1">
      <c r="A14" s="17" t="s">
        <v>36</v>
      </c>
      <c r="B14" s="18" t="s">
        <v>37</v>
      </c>
      <c r="C14" s="17" t="s">
        <v>29</v>
      </c>
      <c r="D14" s="19"/>
      <c r="E14" s="69"/>
      <c r="F14" s="20"/>
    </row>
    <row r="15" spans="1:6" ht="34.5" customHeight="1">
      <c r="A15" s="60" t="s">
        <v>30</v>
      </c>
      <c r="B15" s="61" t="s">
        <v>109</v>
      </c>
      <c r="C15" s="60" t="s">
        <v>31</v>
      </c>
      <c r="D15" s="62">
        <v>4242</v>
      </c>
      <c r="E15" s="70"/>
      <c r="F15" s="20">
        <f t="shared" si="0"/>
        <v>0</v>
      </c>
    </row>
    <row r="16" spans="1:6" ht="34.5" customHeight="1">
      <c r="A16" s="37" t="s">
        <v>76</v>
      </c>
      <c r="B16" s="39" t="s">
        <v>77</v>
      </c>
      <c r="C16" s="17" t="s">
        <v>31</v>
      </c>
      <c r="D16" s="19">
        <v>4242</v>
      </c>
      <c r="E16" s="69"/>
      <c r="F16" s="20">
        <f t="shared" si="0"/>
        <v>0</v>
      </c>
    </row>
    <row r="17" spans="1:6" ht="34.5" customHeight="1">
      <c r="A17" s="37" t="s">
        <v>78</v>
      </c>
      <c r="B17" s="39" t="s">
        <v>79</v>
      </c>
      <c r="C17" s="17"/>
      <c r="D17" s="19"/>
      <c r="E17" s="69"/>
      <c r="F17" s="20"/>
    </row>
    <row r="18" spans="1:6" ht="34.5" customHeight="1">
      <c r="A18" s="17" t="s">
        <v>30</v>
      </c>
      <c r="B18" s="39" t="s">
        <v>80</v>
      </c>
      <c r="C18" s="37" t="s">
        <v>81</v>
      </c>
      <c r="D18" s="19">
        <v>1250</v>
      </c>
      <c r="E18" s="97"/>
      <c r="F18" s="20">
        <f t="shared" si="0"/>
        <v>0</v>
      </c>
    </row>
    <row r="19" spans="1:6" ht="34.5" customHeight="1">
      <c r="A19" s="17" t="s">
        <v>82</v>
      </c>
      <c r="B19" s="18" t="s">
        <v>83</v>
      </c>
      <c r="C19" s="17"/>
      <c r="D19" s="19"/>
      <c r="E19" s="69"/>
      <c r="F19" s="20"/>
    </row>
    <row r="20" spans="1:8" ht="34.5" customHeight="1">
      <c r="A20" s="17" t="s">
        <v>30</v>
      </c>
      <c r="B20" s="18" t="s">
        <v>84</v>
      </c>
      <c r="C20" s="17" t="s">
        <v>31</v>
      </c>
      <c r="D20" s="19">
        <v>1650</v>
      </c>
      <c r="E20" s="97"/>
      <c r="F20" s="20">
        <f>ROUND(D20*E20,0)</f>
        <v>0</v>
      </c>
      <c r="H20" s="65"/>
    </row>
    <row r="21" spans="1:6" ht="34.5" customHeight="1">
      <c r="A21" s="51" t="s">
        <v>113</v>
      </c>
      <c r="B21" s="52" t="s">
        <v>114</v>
      </c>
      <c r="C21" s="17"/>
      <c r="D21" s="19"/>
      <c r="E21" s="69"/>
      <c r="F21" s="20"/>
    </row>
    <row r="22" spans="1:6" ht="34.5" customHeight="1">
      <c r="A22" s="17" t="s">
        <v>30</v>
      </c>
      <c r="B22" s="52" t="s">
        <v>115</v>
      </c>
      <c r="C22" s="51" t="s">
        <v>116</v>
      </c>
      <c r="D22" s="45">
        <f>14+5</f>
        <v>19</v>
      </c>
      <c r="E22" s="69"/>
      <c r="F22" s="20">
        <f t="shared" si="0"/>
        <v>0</v>
      </c>
    </row>
    <row r="23" spans="1:6" ht="34.5" customHeight="1">
      <c r="A23" s="77" t="s">
        <v>38</v>
      </c>
      <c r="B23" s="77"/>
      <c r="C23" s="77"/>
      <c r="D23" s="87">
        <f>ROUND(SUM(F5:F22),0)</f>
        <v>0</v>
      </c>
      <c r="E23" s="87"/>
      <c r="F23" s="21" t="s">
        <v>24</v>
      </c>
    </row>
  </sheetData>
  <sheetProtection password="DD69" sheet="1"/>
  <protectedRanges>
    <protectedRange sqref="E6 E8 E10 E12:E13 E15:E16 E18 E20 E22" name="区域1"/>
  </protectedRanges>
  <mergeCells count="6">
    <mergeCell ref="A1:F1"/>
    <mergeCell ref="B2:D2"/>
    <mergeCell ref="E2:F2"/>
    <mergeCell ref="A3:F3"/>
    <mergeCell ref="A23:C23"/>
    <mergeCell ref="D23:E23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9.125" style="9" customWidth="1"/>
    <col min="2" max="2" width="27.625" style="1" customWidth="1"/>
    <col min="3" max="3" width="8.75390625" style="1" customWidth="1"/>
    <col min="4" max="4" width="11.625" style="10" customWidth="1"/>
    <col min="5" max="6" width="11.625" style="11" customWidth="1"/>
    <col min="7" max="16384" width="9.00390625" style="1" customWidth="1"/>
  </cols>
  <sheetData>
    <row r="1" spans="1:6" ht="45" customHeight="1">
      <c r="A1" s="73" t="s">
        <v>0</v>
      </c>
      <c r="B1" s="73"/>
      <c r="C1" s="73"/>
      <c r="D1" s="73"/>
      <c r="E1" s="73"/>
      <c r="F1" s="73"/>
    </row>
    <row r="2" spans="1:6" ht="34.5" customHeight="1">
      <c r="A2" s="12" t="s">
        <v>1</v>
      </c>
      <c r="B2" s="80" t="str">
        <f>'第100章'!B2:D2</f>
        <v> 门头沟区阜石路与石担路交叉口交通综合治理工程</v>
      </c>
      <c r="C2" s="80"/>
      <c r="D2" s="80"/>
      <c r="E2" s="81" t="s">
        <v>25</v>
      </c>
      <c r="F2" s="81"/>
    </row>
    <row r="3" spans="1:6" ht="34.5" customHeight="1">
      <c r="A3" s="88" t="s">
        <v>85</v>
      </c>
      <c r="B3" s="76"/>
      <c r="C3" s="76"/>
      <c r="D3" s="76"/>
      <c r="E3" s="76"/>
      <c r="F3" s="76"/>
    </row>
    <row r="4" spans="1:6" ht="34.5" customHeight="1">
      <c r="A4" s="13" t="s">
        <v>4</v>
      </c>
      <c r="B4" s="14" t="s">
        <v>5</v>
      </c>
      <c r="C4" s="14" t="s">
        <v>6</v>
      </c>
      <c r="D4" s="15" t="s">
        <v>7</v>
      </c>
      <c r="E4" s="16" t="s">
        <v>8</v>
      </c>
      <c r="F4" s="16" t="s">
        <v>9</v>
      </c>
    </row>
    <row r="5" spans="1:6" ht="34.5" customHeight="1">
      <c r="A5" s="43" t="s">
        <v>87</v>
      </c>
      <c r="B5" s="44" t="s">
        <v>88</v>
      </c>
      <c r="C5" s="17" t="s">
        <v>29</v>
      </c>
      <c r="D5" s="45"/>
      <c r="E5" s="69"/>
      <c r="F5" s="20"/>
    </row>
    <row r="6" spans="1:6" ht="34.5" customHeight="1">
      <c r="A6" s="17" t="s">
        <v>30</v>
      </c>
      <c r="B6" s="44" t="s">
        <v>90</v>
      </c>
      <c r="C6" s="43" t="s">
        <v>89</v>
      </c>
      <c r="D6" s="45">
        <v>4</v>
      </c>
      <c r="E6" s="69"/>
      <c r="F6" s="20">
        <f aca="true" t="shared" si="0" ref="F6:F12">ROUND(D6*E6,0)</f>
        <v>0</v>
      </c>
    </row>
    <row r="7" spans="1:6" ht="34.5" customHeight="1">
      <c r="A7" s="29" t="s">
        <v>65</v>
      </c>
      <c r="B7" s="44" t="s">
        <v>91</v>
      </c>
      <c r="C7" s="43" t="s">
        <v>89</v>
      </c>
      <c r="D7" s="45">
        <v>10</v>
      </c>
      <c r="E7" s="69"/>
      <c r="F7" s="20">
        <f t="shared" si="0"/>
        <v>0</v>
      </c>
    </row>
    <row r="8" spans="1:6" ht="34.5" customHeight="1">
      <c r="A8" s="46" t="s">
        <v>95</v>
      </c>
      <c r="B8" s="44" t="s">
        <v>97</v>
      </c>
      <c r="C8" s="43" t="s">
        <v>96</v>
      </c>
      <c r="D8" s="45">
        <v>20</v>
      </c>
      <c r="E8" s="71"/>
      <c r="F8" s="54">
        <f t="shared" si="0"/>
        <v>0</v>
      </c>
    </row>
    <row r="9" spans="1:6" ht="34.5" customHeight="1">
      <c r="A9" s="43" t="s">
        <v>92</v>
      </c>
      <c r="B9" s="44" t="s">
        <v>93</v>
      </c>
      <c r="C9" s="17" t="s">
        <v>29</v>
      </c>
      <c r="D9" s="45"/>
      <c r="E9" s="69"/>
      <c r="F9" s="20"/>
    </row>
    <row r="10" spans="1:6" ht="34.5" customHeight="1">
      <c r="A10" s="17" t="s">
        <v>30</v>
      </c>
      <c r="B10" s="44" t="s">
        <v>94</v>
      </c>
      <c r="C10" s="17" t="s">
        <v>31</v>
      </c>
      <c r="D10" s="53">
        <v>1300</v>
      </c>
      <c r="E10" s="69"/>
      <c r="F10" s="20">
        <f t="shared" si="0"/>
        <v>0</v>
      </c>
    </row>
    <row r="11" spans="1:6" ht="34.5" customHeight="1">
      <c r="A11" s="51" t="s">
        <v>117</v>
      </c>
      <c r="B11" s="52" t="s">
        <v>118</v>
      </c>
      <c r="C11" s="17" t="s">
        <v>31</v>
      </c>
      <c r="D11" s="53">
        <v>91</v>
      </c>
      <c r="E11" s="69"/>
      <c r="F11" s="20">
        <f t="shared" si="0"/>
        <v>0</v>
      </c>
    </row>
    <row r="12" spans="1:6" ht="34.5" customHeight="1">
      <c r="A12" s="43" t="s">
        <v>98</v>
      </c>
      <c r="B12" s="44" t="s">
        <v>99</v>
      </c>
      <c r="C12" s="43" t="s">
        <v>100</v>
      </c>
      <c r="D12" s="45">
        <v>1</v>
      </c>
      <c r="E12" s="71"/>
      <c r="F12" s="54">
        <f t="shared" si="0"/>
        <v>0</v>
      </c>
    </row>
    <row r="13" spans="1:6" ht="34.5" customHeight="1">
      <c r="A13" s="89" t="s">
        <v>86</v>
      </c>
      <c r="B13" s="77"/>
      <c r="C13" s="77"/>
      <c r="D13" s="87">
        <f>ROUND(SUM(F5:F12),0)</f>
        <v>0</v>
      </c>
      <c r="E13" s="87"/>
      <c r="F13" s="21" t="s">
        <v>24</v>
      </c>
    </row>
  </sheetData>
  <sheetProtection password="DD69" sheet="1"/>
  <protectedRanges>
    <protectedRange sqref="E6:E8 E10: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9" sqref="D9"/>
    </sheetView>
  </sheetViews>
  <sheetFormatPr defaultColWidth="9.00390625" defaultRowHeight="14.25"/>
  <cols>
    <col min="1" max="2" width="7.625" style="2" customWidth="1"/>
    <col min="3" max="3" width="42.375" style="2" customWidth="1"/>
    <col min="4" max="4" width="21.75390625" style="2" customWidth="1"/>
    <col min="5" max="250" width="9.00390625" style="2" customWidth="1"/>
  </cols>
  <sheetData>
    <row r="1" spans="1:4" ht="45" customHeight="1">
      <c r="A1" s="73" t="s">
        <v>39</v>
      </c>
      <c r="B1" s="73"/>
      <c r="C1" s="73"/>
      <c r="D1" s="73"/>
    </row>
    <row r="2" spans="1:4" ht="30" customHeight="1">
      <c r="A2" s="95" t="s">
        <v>101</v>
      </c>
      <c r="B2" s="96"/>
      <c r="C2" s="96"/>
      <c r="D2" s="72" t="s">
        <v>25</v>
      </c>
    </row>
    <row r="3" spans="1:4" ht="30" customHeight="1">
      <c r="A3" s="4" t="s">
        <v>40</v>
      </c>
      <c r="B3" s="4" t="s">
        <v>41</v>
      </c>
      <c r="C3" s="4" t="s">
        <v>42</v>
      </c>
      <c r="D3" s="4" t="s">
        <v>43</v>
      </c>
    </row>
    <row r="4" spans="1:4" s="1" customFormat="1" ht="30" customHeight="1">
      <c r="A4" s="5">
        <v>1</v>
      </c>
      <c r="B4" s="5">
        <v>100</v>
      </c>
      <c r="C4" s="5" t="s">
        <v>44</v>
      </c>
      <c r="D4" s="6">
        <f>'第100章'!D11</f>
        <v>0</v>
      </c>
    </row>
    <row r="5" spans="1:4" s="1" customFormat="1" ht="30" customHeight="1">
      <c r="A5" s="5">
        <v>2</v>
      </c>
      <c r="B5" s="5">
        <v>200</v>
      </c>
      <c r="C5" s="5" t="s">
        <v>45</v>
      </c>
      <c r="D5" s="5">
        <f>'第200章'!D16</f>
        <v>0</v>
      </c>
    </row>
    <row r="6" spans="1:4" s="1" customFormat="1" ht="30" customHeight="1">
      <c r="A6" s="5">
        <v>3</v>
      </c>
      <c r="B6" s="5">
        <v>300</v>
      </c>
      <c r="C6" s="5" t="s">
        <v>46</v>
      </c>
      <c r="D6" s="5">
        <f>'第300章 '!D23</f>
        <v>0</v>
      </c>
    </row>
    <row r="7" spans="1:4" s="1" customFormat="1" ht="30" customHeight="1">
      <c r="A7" s="5">
        <v>4</v>
      </c>
      <c r="B7" s="5">
        <v>400</v>
      </c>
      <c r="C7" s="5" t="s">
        <v>47</v>
      </c>
      <c r="D7" s="5"/>
    </row>
    <row r="8" spans="1:4" s="1" customFormat="1" ht="30" customHeight="1">
      <c r="A8" s="5">
        <v>5</v>
      </c>
      <c r="B8" s="5">
        <v>500</v>
      </c>
      <c r="C8" s="5" t="s">
        <v>48</v>
      </c>
      <c r="D8" s="5"/>
    </row>
    <row r="9" spans="1:4" s="1" customFormat="1" ht="30" customHeight="1">
      <c r="A9" s="5">
        <v>6</v>
      </c>
      <c r="B9" s="5">
        <v>600</v>
      </c>
      <c r="C9" s="5" t="s">
        <v>49</v>
      </c>
      <c r="D9" s="5">
        <f>'第600章 '!D13:E13</f>
        <v>0</v>
      </c>
    </row>
    <row r="10" spans="1:4" s="1" customFormat="1" ht="30" customHeight="1">
      <c r="A10" s="5">
        <v>7</v>
      </c>
      <c r="B10" s="5">
        <v>700</v>
      </c>
      <c r="C10" s="5" t="s">
        <v>50</v>
      </c>
      <c r="D10" s="5"/>
    </row>
    <row r="11" spans="1:4" s="1" customFormat="1" ht="30" customHeight="1">
      <c r="A11" s="5">
        <v>8</v>
      </c>
      <c r="B11" s="92" t="s">
        <v>51</v>
      </c>
      <c r="C11" s="92"/>
      <c r="D11" s="6">
        <f>SUM(D4:D10)</f>
        <v>0</v>
      </c>
    </row>
    <row r="12" spans="1:4" s="1" customFormat="1" ht="30" customHeight="1">
      <c r="A12" s="5">
        <v>9</v>
      </c>
      <c r="B12" s="92" t="s">
        <v>52</v>
      </c>
      <c r="C12" s="92"/>
      <c r="D12" s="6"/>
    </row>
    <row r="13" spans="1:4" s="1" customFormat="1" ht="30" customHeight="1">
      <c r="A13" s="5">
        <v>10</v>
      </c>
      <c r="B13" s="92" t="s">
        <v>53</v>
      </c>
      <c r="C13" s="92"/>
      <c r="D13" s="6">
        <f>ROUND(1574252*1.5%,0)</f>
        <v>23614</v>
      </c>
    </row>
    <row r="14" spans="1:4" s="1" customFormat="1" ht="30" customHeight="1">
      <c r="A14" s="5">
        <v>11</v>
      </c>
      <c r="B14" s="92" t="s">
        <v>54</v>
      </c>
      <c r="C14" s="92"/>
      <c r="D14" s="7">
        <f>ROUND(D11-D12-D13,0)</f>
        <v>-23614</v>
      </c>
    </row>
    <row r="15" spans="1:4" s="1" customFormat="1" ht="30" customHeight="1">
      <c r="A15" s="5">
        <v>12</v>
      </c>
      <c r="B15" s="90" t="s">
        <v>110</v>
      </c>
      <c r="C15" s="91"/>
      <c r="D15" s="49">
        <f>ROUND(D14*5%,0)</f>
        <v>-1181</v>
      </c>
    </row>
    <row r="16" spans="1:4" s="1" customFormat="1" ht="30" customHeight="1">
      <c r="A16" s="5">
        <v>13</v>
      </c>
      <c r="B16" s="92" t="s">
        <v>55</v>
      </c>
      <c r="C16" s="92"/>
      <c r="D16" s="8">
        <f>D11+D15</f>
        <v>-1181</v>
      </c>
    </row>
    <row r="17" spans="1:4" ht="30" customHeight="1">
      <c r="A17" s="93"/>
      <c r="B17" s="94"/>
      <c r="C17" s="94"/>
      <c r="D17" s="94"/>
    </row>
  </sheetData>
  <sheetProtection password="DD69" sheet="1"/>
  <mergeCells count="9">
    <mergeCell ref="B15:C15"/>
    <mergeCell ref="B16:C16"/>
    <mergeCell ref="A17:D17"/>
    <mergeCell ref="A1:D1"/>
    <mergeCell ref="A2:C2"/>
    <mergeCell ref="B11:C11"/>
    <mergeCell ref="B12:C12"/>
    <mergeCell ref="B13:C13"/>
    <mergeCell ref="B14:C14"/>
  </mergeCells>
  <printOptions horizontalCentered="1"/>
  <pageMargins left="0.4722222222222222" right="0.4722222222222222" top="0.5902777777777778" bottom="3.2694444444444444" header="0.3145833333333333" footer="2.6798611111111112"/>
  <pageSetup horizontalDpi="300" verticalDpi="300" orientation="portrait" paperSize="9" r:id="rId1"/>
  <headerFooter scaleWithDoc="0"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2016-11-21T00:39:02Z</cp:lastPrinted>
  <dcterms:created xsi:type="dcterms:W3CDTF">2008-04-07T07:00:19Z</dcterms:created>
  <dcterms:modified xsi:type="dcterms:W3CDTF">2016-11-21T00:54:45Z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