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610" activeTab="4"/>
  </bookViews>
  <sheets>
    <sheet name="第100章" sheetId="1" r:id="rId1"/>
    <sheet name="第200章" sheetId="2" r:id="rId2"/>
    <sheet name="第300章 " sheetId="3" r:id="rId3"/>
    <sheet name="第400章 " sheetId="4" r:id="rId4"/>
    <sheet name="第600章" sheetId="5" r:id="rId5"/>
    <sheet name="汇总表" sheetId="6" r:id="rId6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 '!$1:$4</definedName>
    <definedName name="_xlnm.Print_Titles" localSheetId="4">'第600章'!$1:$4</definedName>
  </definedNames>
  <calcPr fullCalcOnLoad="1"/>
</workbook>
</file>

<file path=xl/sharedStrings.xml><?xml version="1.0" encoding="utf-8"?>
<sst xmlns="http://schemas.openxmlformats.org/spreadsheetml/2006/main" count="201" uniqueCount="112">
  <si>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</si>
  <si>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</si>
  <si>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</si>
  <si>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</si>
  <si>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</si>
  <si>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</si>
  <si>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</si>
  <si>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</si>
  <si>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</si>
  <si>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</si>
  <si>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</si>
  <si>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</si>
  <si>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</si>
  <si>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</si>
  <si>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</si>
  <si>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</si>
  <si>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</si>
  <si>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</si>
  <si>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临时道路修建、养护与拆除
（包括原道路的养护费和水利部门等配合协调费、交通导改)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</si>
  <si>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</si>
  <si>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</si>
  <si>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</si>
  <si>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</si>
  <si>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</si>
  <si>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</si>
  <si>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202-3</t>
  </si>
  <si>
    <t>拆除结构物</t>
  </si>
  <si>
    <t>-a</t>
  </si>
  <si>
    <t>m</t>
  </si>
  <si>
    <t>-b</t>
  </si>
  <si>
    <t>-c</t>
  </si>
  <si>
    <t>拆除圬工</t>
  </si>
  <si>
    <t>m2</t>
  </si>
  <si>
    <t>203-1</t>
  </si>
  <si>
    <t>路基挖方</t>
  </si>
  <si>
    <t>m3</t>
  </si>
  <si>
    <t>清单  第200章 合计   人民币</t>
  </si>
  <si>
    <t>清单     第300章  路面</t>
  </si>
  <si>
    <t>308-1</t>
  </si>
  <si>
    <t>透层</t>
  </si>
  <si>
    <t>309-2</t>
  </si>
  <si>
    <t>中粒式沥青混凝土</t>
  </si>
  <si>
    <t>313-4</t>
  </si>
  <si>
    <t>硬化路肩</t>
  </si>
  <si>
    <t>清单  第300章 合计   人民币</t>
  </si>
  <si>
    <t>清单     第400章  桥梁、涵洞</t>
  </si>
  <si>
    <t>单孔钢筋混凝土圆管涵</t>
  </si>
  <si>
    <t>清单  第600章 合计   人民币</t>
  </si>
  <si>
    <t>混凝土护栏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</si>
  <si>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</si>
  <si>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</si>
  <si>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</si>
  <si>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</si>
  <si>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</si>
  <si>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</si>
  <si>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</si>
  <si>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</si>
  <si>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</si>
  <si>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</si>
  <si>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</si>
  <si>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</si>
  <si>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</si>
  <si>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</si>
  <si>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</si>
  <si>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</si>
  <si>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</si>
  <si>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</si>
  <si>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清单     第600章  安全设施及预埋管线</t>
  </si>
  <si>
    <t>202-2</t>
  </si>
  <si>
    <t>挖除旧路面</t>
  </si>
  <si>
    <t/>
  </si>
  <si>
    <t>挖除旧路基层 厚15cm</t>
  </si>
  <si>
    <t>挖除水泥路面 厚20cm</t>
  </si>
  <si>
    <t>挖除旧路结构 厚30cm</t>
  </si>
  <si>
    <t>挖方</t>
  </si>
  <si>
    <t>207-1</t>
  </si>
  <si>
    <t>209-1</t>
  </si>
  <si>
    <t>砌体挡土墙</t>
  </si>
  <si>
    <t>拦渣墙</t>
  </si>
  <si>
    <t>309-1</t>
  </si>
  <si>
    <t>细粒式沥青混凝土</t>
  </si>
  <si>
    <t>AC-13 4cm</t>
  </si>
  <si>
    <t>AC-20 6cm</t>
  </si>
  <si>
    <t>312-1</t>
  </si>
  <si>
    <t>水泥混凝土面板</t>
  </si>
  <si>
    <t>C15混凝土 厚15cm</t>
  </si>
  <si>
    <t>312-2</t>
  </si>
  <si>
    <t>钢筋</t>
  </si>
  <si>
    <t>路面钢筋</t>
  </si>
  <si>
    <t>kg</t>
  </si>
  <si>
    <t>419-1</t>
  </si>
  <si>
    <t>602-1</t>
  </si>
  <si>
    <t>202-1</t>
  </si>
  <si>
    <t>清理与掘除</t>
  </si>
  <si>
    <t>建筑垃圾运输处置(不含运输费用)</t>
  </si>
  <si>
    <t>项</t>
  </si>
  <si>
    <t>拆除钢板护栏</t>
  </si>
  <si>
    <t>M7.5浆砌片石边沟 厚30cm</t>
  </si>
  <si>
    <t>M10浆砌片石挡土墙（路堑墙）</t>
  </si>
  <si>
    <t>M10浆砌片石挡土墙（路肩墙）</t>
  </si>
  <si>
    <t>乳化沥青透层（1.0L/m2）</t>
  </si>
  <si>
    <t>308-2</t>
  </si>
  <si>
    <t>改性乳化沥青粘层（0.6L/m2）</t>
  </si>
  <si>
    <t>20cm C35混凝土（弯拉强度&gt;4.0MPa）</t>
  </si>
  <si>
    <t>M7.5浆砌片石路肩 厚20cm</t>
  </si>
  <si>
    <t>钢筋混凝土排水管D=0.8m</t>
  </si>
  <si>
    <t>钢筋混凝土护栏</t>
  </si>
  <si>
    <t>604-7</t>
  </si>
  <si>
    <t>附着式交通标志</t>
  </si>
  <si>
    <t>诱导标（400mm*600mm）</t>
  </si>
  <si>
    <t>套</t>
  </si>
  <si>
    <t>2017年门头沟区部队进出口道路工程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</si>
</sst>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0.000"/>
    <numFmt numFmtId="184" formatCode="#0.00"/>
    <numFmt numFmtId="185" formatCode="#0"/>
    <numFmt numFmtId="186" formatCode="0.0_ "/>
  </numFmts>
  <fonts count="31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9" fillId="14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7" fillId="9" borderId="8" applyNumberFormat="0" applyAlignment="0" applyProtection="0"/>
    <xf numFmtId="0" fontId="23" fillId="3" borderId="5" applyNumberFormat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0" xfId="44" applyNumberFormat="1" applyFont="1" applyFill="1">
      <alignment vertical="center"/>
      <protection/>
    </xf>
    <xf numFmtId="0" fontId="0" fillId="0" borderId="0" xfId="44" applyFont="1" applyFill="1">
      <alignment vertical="center"/>
      <protection/>
    </xf>
    <xf numFmtId="0" fontId="0" fillId="0" borderId="0" xfId="44" applyNumberFormat="1" applyFont="1" applyFill="1" applyAlignment="1">
      <alignment horizontal="center" vertical="center" shrinkToFit="1"/>
      <protection/>
    </xf>
    <xf numFmtId="0" fontId="0" fillId="0" borderId="0" xfId="44" applyFont="1" applyFill="1" applyAlignment="1">
      <alignment vertical="center" shrinkToFit="1"/>
      <protection/>
    </xf>
    <xf numFmtId="49" fontId="0" fillId="0" borderId="0" xfId="44" applyNumberFormat="1" applyFont="1" applyFill="1" applyBorder="1" applyAlignment="1">
      <alignment vertical="center"/>
      <protection/>
    </xf>
    <xf numFmtId="49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10" xfId="44" applyNumberFormat="1" applyFont="1" applyFill="1" applyBorder="1" applyAlignment="1">
      <alignment horizontal="center" vertical="center" shrinkToFit="1"/>
      <protection/>
    </xf>
    <xf numFmtId="0" fontId="5" fillId="0" borderId="10" xfId="44" applyFont="1" applyFill="1" applyBorder="1" applyAlignment="1">
      <alignment horizontal="center" vertical="center" shrinkToFit="1"/>
      <protection/>
    </xf>
    <xf numFmtId="0" fontId="0" fillId="0" borderId="10" xfId="44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4" borderId="10" xfId="45" applyFont="1" applyFill="1" applyBorder="1" applyAlignment="1" applyProtection="1">
      <alignment horizontal="center" vertical="center" wrapText="1"/>
      <protection/>
    </xf>
    <xf numFmtId="0" fontId="8" fillId="4" borderId="10" xfId="45" applyFont="1" applyFill="1" applyBorder="1" applyAlignment="1" applyProtection="1">
      <alignment horizontal="left" vertical="center" wrapText="1"/>
      <protection/>
    </xf>
    <xf numFmtId="183" fontId="8" fillId="4" borderId="10" xfId="45" applyNumberFormat="1" applyFont="1" applyFill="1" applyBorder="1" applyAlignment="1" applyProtection="1">
      <alignment horizontal="right" vertical="center" wrapText="1"/>
      <protection/>
    </xf>
    <xf numFmtId="184" fontId="8" fillId="4" borderId="10" xfId="45" applyNumberFormat="1" applyFont="1" applyFill="1" applyBorder="1" applyAlignment="1" applyProtection="1">
      <alignment horizontal="center" vertical="center" wrapText="1"/>
      <protection/>
    </xf>
    <xf numFmtId="177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29" fillId="0" borderId="10" xfId="44" applyNumberFormat="1" applyFont="1" applyFill="1" applyBorder="1" applyAlignment="1" applyProtection="1">
      <alignment horizontal="center" vertical="center" shrinkToFit="1"/>
      <protection hidden="1"/>
    </xf>
    <xf numFmtId="0" fontId="8" fillId="4" borderId="10" xfId="45" applyFont="1" applyFill="1" applyBorder="1" applyAlignment="1" applyProtection="1">
      <alignment horizontal="center" vertical="center" wrapText="1"/>
      <protection/>
    </xf>
    <xf numFmtId="0" fontId="8" fillId="4" borderId="10" xfId="45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8" fillId="4" borderId="10" xfId="48" applyFont="1" applyFill="1" applyBorder="1" applyAlignment="1" applyProtection="1">
      <alignment horizontal="center" vertical="center" wrapText="1"/>
      <protection/>
    </xf>
    <xf numFmtId="184" fontId="8" fillId="4" borderId="10" xfId="48" applyNumberFormat="1" applyFont="1" applyFill="1" applyBorder="1" applyAlignment="1" applyProtection="1">
      <alignment horizontal="center" vertical="center" wrapText="1"/>
      <protection/>
    </xf>
    <xf numFmtId="0" fontId="8" fillId="4" borderId="10" xfId="48" applyFont="1" applyFill="1" applyBorder="1" applyAlignment="1" applyProtection="1">
      <alignment horizontal="center" vertical="center" wrapText="1"/>
      <protection/>
    </xf>
    <xf numFmtId="0" fontId="8" fillId="4" borderId="10" xfId="45" applyFont="1" applyFill="1" applyBorder="1" applyAlignment="1" applyProtection="1">
      <alignment horizontal="left" vertical="center" wrapText="1"/>
      <protection/>
    </xf>
    <xf numFmtId="0" fontId="8" fillId="4" borderId="10" xfId="45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4" borderId="10" xfId="48" applyFont="1" applyFill="1" applyBorder="1" applyAlignment="1" applyProtection="1">
      <alignment horizontal="center" vertical="center" wrapText="1"/>
      <protection/>
    </xf>
    <xf numFmtId="0" fontId="8" fillId="4" borderId="10" xfId="48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>
      <alignment horizontal="right" vertical="center" shrinkToFit="1"/>
    </xf>
    <xf numFmtId="177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44" applyFont="1" applyFill="1" applyAlignment="1">
      <alignment horizontal="center" vertical="center"/>
      <protection/>
    </xf>
    <xf numFmtId="0" fontId="0" fillId="0" borderId="0" xfId="44" applyFont="1" applyFill="1" applyBorder="1" applyAlignment="1" applyProtection="1">
      <alignment horizontal="left" vertical="center" shrinkToFit="1"/>
      <protection hidden="1"/>
    </xf>
    <xf numFmtId="0" fontId="0" fillId="0" borderId="12" xfId="44" applyFont="1" applyFill="1" applyBorder="1" applyAlignment="1">
      <alignment horizontal="right" vertical="center" shrinkToFit="1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right" vertical="center"/>
      <protection/>
    </xf>
    <xf numFmtId="177" fontId="6" fillId="0" borderId="10" xfId="44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4" borderId="10" xfId="46" applyFont="1" applyFill="1" applyBorder="1" applyAlignment="1" applyProtection="1">
      <alignment horizontal="center" vertical="center" wrapText="1"/>
      <protection/>
    </xf>
    <xf numFmtId="0" fontId="8" fillId="4" borderId="10" xfId="46" applyFont="1" applyFill="1" applyBorder="1" applyAlignment="1" applyProtection="1">
      <alignment horizontal="left" vertical="center" wrapText="1"/>
      <protection/>
    </xf>
    <xf numFmtId="183" fontId="8" fillId="4" borderId="10" xfId="46" applyNumberFormat="1" applyFont="1" applyFill="1" applyBorder="1" applyAlignment="1" applyProtection="1">
      <alignment horizontal="right" vertical="center" wrapText="1"/>
      <protection/>
    </xf>
    <xf numFmtId="0" fontId="8" fillId="4" borderId="10" xfId="46" applyFont="1" applyFill="1" applyBorder="1" applyAlignment="1" applyProtection="1">
      <alignment horizontal="left" vertical="center" wrapText="1"/>
      <protection/>
    </xf>
    <xf numFmtId="184" fontId="8" fillId="4" borderId="10" xfId="46" applyNumberFormat="1" applyFont="1" applyFill="1" applyBorder="1" applyAlignment="1" applyProtection="1">
      <alignment horizontal="center" vertical="center" wrapText="1"/>
      <protection/>
    </xf>
    <xf numFmtId="0" fontId="8" fillId="4" borderId="10" xfId="46" applyFont="1" applyFill="1" applyBorder="1" applyAlignment="1" applyProtection="1">
      <alignment horizontal="center" vertical="center" wrapText="1"/>
      <protection/>
    </xf>
    <xf numFmtId="0" fontId="8" fillId="4" borderId="10" xfId="46" applyFont="1" applyFill="1" applyBorder="1" applyAlignment="1" applyProtection="1">
      <alignment horizontal="left" vertical="center" wrapText="1"/>
      <protection/>
    </xf>
    <xf numFmtId="184" fontId="8" fillId="4" borderId="10" xfId="46" applyNumberFormat="1" applyFont="1" applyFill="1" applyBorder="1" applyAlignment="1" applyProtection="1">
      <alignment horizontal="center" vertical="center" shrinkToFit="1"/>
      <protection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84" fontId="8" fillId="4" borderId="10" xfId="45" applyNumberFormat="1" applyFont="1" applyFill="1" applyBorder="1" applyAlignment="1" applyProtection="1">
      <alignment horizontal="center" vertical="center" shrinkToFit="1"/>
      <protection/>
    </xf>
    <xf numFmtId="184" fontId="8" fillId="4" borderId="15" xfId="40" applyNumberFormat="1" applyFont="1" applyFill="1" applyBorder="1" applyAlignment="1" applyProtection="1">
      <alignment horizontal="center" vertical="center" shrinkToFit="1"/>
      <protection/>
    </xf>
    <xf numFmtId="0" fontId="0" fillId="0" borderId="10" xfId="44" applyFont="1" applyFill="1" applyBorder="1" applyAlignment="1">
      <alignment horizontal="center" vertical="center" shrinkToFit="1"/>
      <protection/>
    </xf>
    <xf numFmtId="177" fontId="0" fillId="0" borderId="10" xfId="44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44" applyFont="1" applyFill="1" applyBorder="1" applyAlignment="1">
      <alignment horizontal="right" vertical="center"/>
      <protection/>
    </xf>
    <xf numFmtId="0" fontId="8" fillId="4" borderId="10" xfId="47" applyFont="1" applyFill="1" applyBorder="1" applyAlignment="1" applyProtection="1">
      <alignment horizontal="center" vertical="center" wrapText="1"/>
      <protection/>
    </xf>
    <xf numFmtId="0" fontId="8" fillId="4" borderId="10" xfId="47" applyFont="1" applyFill="1" applyBorder="1" applyAlignment="1" applyProtection="1">
      <alignment horizontal="left" vertical="center" wrapText="1"/>
      <protection/>
    </xf>
    <xf numFmtId="183" fontId="8" fillId="4" borderId="10" xfId="47" applyNumberFormat="1" applyFont="1" applyFill="1" applyBorder="1" applyAlignment="1" applyProtection="1">
      <alignment horizontal="right" vertical="center" wrapText="1"/>
      <protection/>
    </xf>
    <xf numFmtId="184" fontId="8" fillId="4" borderId="10" xfId="47" applyNumberFormat="1" applyFont="1" applyFill="1" applyBorder="1" applyAlignment="1" applyProtection="1">
      <alignment horizontal="right" vertical="center" wrapText="1"/>
      <protection/>
    </xf>
    <xf numFmtId="184" fontId="8" fillId="4" borderId="10" xfId="47" applyNumberFormat="1" applyFont="1" applyFill="1" applyBorder="1" applyAlignment="1" applyProtection="1">
      <alignment horizontal="center" vertical="center" wrapText="1"/>
      <protection/>
    </xf>
    <xf numFmtId="184" fontId="8" fillId="4" borderId="10" xfId="47" applyNumberFormat="1" applyFont="1" applyFill="1" applyBorder="1" applyAlignment="1" applyProtection="1">
      <alignment horizontal="center" vertical="center" shrinkToFit="1"/>
      <protection/>
    </xf>
    <xf numFmtId="184" fontId="8" fillId="4" borderId="10" xfId="48" applyNumberFormat="1" applyFont="1" applyFill="1" applyBorder="1" applyAlignment="1" applyProtection="1">
      <alignment horizontal="center" vertical="center" shrinkToFit="1"/>
      <protection/>
    </xf>
    <xf numFmtId="0" fontId="8" fillId="4" borderId="10" xfId="48" applyFont="1" applyFill="1" applyBorder="1" applyAlignment="1" applyProtection="1">
      <alignment horizontal="left" vertical="center" wrapText="1"/>
      <protection/>
    </xf>
    <xf numFmtId="183" fontId="8" fillId="4" borderId="10" xfId="48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77" fontId="8" fillId="4" borderId="10" xfId="48" applyNumberFormat="1" applyFont="1" applyFill="1" applyBorder="1" applyAlignment="1" applyProtection="1">
      <alignment horizontal="center" vertical="center" wrapText="1"/>
      <protection/>
    </xf>
    <xf numFmtId="176" fontId="8" fillId="4" borderId="10" xfId="48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H12" sqref="H12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11.625" style="1" bestFit="1" customWidth="1"/>
    <col min="8" max="16384" width="9.00390625" style="1" customWidth="1"/>
  </cols>
  <sheetData>
    <row r="1" spans="1:6" ht="39.75" customHeight="1">
      <c r="A1" s="56" t="s">
        <v>0</v>
      </c>
      <c r="B1" s="56"/>
      <c r="C1" s="56"/>
      <c r="D1" s="56"/>
      <c r="E1" s="56"/>
      <c r="F1" s="56"/>
    </row>
    <row r="2" spans="1:6" ht="34.5" customHeight="1">
      <c r="A2" s="1" t="s">
        <v>1</v>
      </c>
      <c r="B2" s="100" t="s">
        <v>111</v>
      </c>
      <c r="C2" s="57"/>
      <c r="D2" s="57"/>
      <c r="E2" s="60" t="s">
        <v>2</v>
      </c>
      <c r="F2" s="60"/>
    </row>
    <row r="3" spans="1:6" s="32" customFormat="1" ht="34.5" customHeight="1">
      <c r="A3" s="58" t="s">
        <v>3</v>
      </c>
      <c r="B3" s="58"/>
      <c r="C3" s="58"/>
      <c r="D3" s="58"/>
      <c r="E3" s="58"/>
      <c r="F3" s="58"/>
    </row>
    <row r="4" spans="1:6" ht="34.5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</row>
    <row r="5" spans="1:6" ht="34.5" customHeight="1">
      <c r="A5" s="52" t="s">
        <v>10</v>
      </c>
      <c r="B5" s="53" t="s">
        <v>11</v>
      </c>
      <c r="C5" s="52" t="s">
        <v>12</v>
      </c>
      <c r="D5" s="76">
        <v>1</v>
      </c>
      <c r="E5" s="87"/>
      <c r="F5" s="40">
        <f>ROUND(D5*E5,0)</f>
        <v>0</v>
      </c>
    </row>
    <row r="6" spans="1:6" ht="34.5" customHeight="1">
      <c r="A6" s="52" t="s">
        <v>13</v>
      </c>
      <c r="B6" s="53" t="s">
        <v>14</v>
      </c>
      <c r="C6" s="52" t="s">
        <v>12</v>
      </c>
      <c r="D6" s="76">
        <v>1</v>
      </c>
      <c r="E6" s="87"/>
      <c r="F6" s="40">
        <f>ROUND(D6*E6,0)</f>
        <v>0</v>
      </c>
    </row>
    <row r="7" spans="1:6" ht="34.5" customHeight="1">
      <c r="A7" s="52" t="s">
        <v>15</v>
      </c>
      <c r="B7" s="53" t="s">
        <v>16</v>
      </c>
      <c r="C7" s="52" t="s">
        <v>12</v>
      </c>
      <c r="D7" s="76">
        <v>1</v>
      </c>
      <c r="E7" s="87"/>
      <c r="F7" s="40">
        <f>ROUND(D7*E7,0)</f>
        <v>0</v>
      </c>
    </row>
    <row r="8" spans="1:6" ht="51" customHeight="1">
      <c r="A8" s="52" t="s">
        <v>17</v>
      </c>
      <c r="B8" s="53" t="s">
        <v>18</v>
      </c>
      <c r="C8" s="52" t="s">
        <v>12</v>
      </c>
      <c r="D8" s="76">
        <v>1</v>
      </c>
      <c r="E8" s="87"/>
      <c r="F8" s="40">
        <f>ROUND(D8*E8,0)</f>
        <v>0</v>
      </c>
    </row>
    <row r="9" spans="1:6" ht="34.5" customHeight="1">
      <c r="A9" s="52" t="s">
        <v>19</v>
      </c>
      <c r="B9" s="53" t="s">
        <v>20</v>
      </c>
      <c r="C9" s="52" t="s">
        <v>12</v>
      </c>
      <c r="D9" s="76">
        <v>1</v>
      </c>
      <c r="E9" s="87"/>
      <c r="F9" s="40">
        <f>ROUND(D9*E9,0)</f>
        <v>0</v>
      </c>
    </row>
    <row r="10" spans="1:13" ht="34.5" customHeight="1">
      <c r="A10" s="59" t="s">
        <v>21</v>
      </c>
      <c r="B10" s="59"/>
      <c r="C10" s="59"/>
      <c r="D10" s="63">
        <f>ROUND(SUM(F5:F9),0)</f>
        <v>0</v>
      </c>
      <c r="E10" s="63"/>
      <c r="F10" s="33" t="s">
        <v>22</v>
      </c>
      <c r="G10" s="34"/>
      <c r="H10" s="34"/>
      <c r="I10" s="34"/>
      <c r="J10" s="34"/>
      <c r="K10" s="34"/>
      <c r="L10" s="34"/>
      <c r="M10" s="34"/>
    </row>
    <row r="11" ht="32.25" customHeight="1"/>
    <row r="12" ht="25.5" customHeight="1">
      <c r="A12" s="35"/>
    </row>
  </sheetData>
  <sheetProtection password="DD67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 horizontalCentered="1"/>
  <pageMargins left="0.7086614173228347" right="0.7086614173228347" top="0.7480314960629921" bottom="1.3385826771653544" header="0.31496062992125984" footer="3.5039370078740157"/>
  <pageSetup fitToHeight="0" horizontalDpi="600" verticalDpi="600" orientation="portrait" paperSize="9" r:id="rId1"/>
  <headerFooter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0">
      <selection activeCell="I20" sqref="I20"/>
    </sheetView>
  </sheetViews>
  <sheetFormatPr defaultColWidth="9.00390625" defaultRowHeight="14.25"/>
  <cols>
    <col min="1" max="1" width="9.125" style="1" customWidth="1"/>
    <col min="2" max="2" width="27.625" style="28" customWidth="1"/>
    <col min="3" max="3" width="8.625" style="1" customWidth="1"/>
    <col min="4" max="4" width="11.625" style="29" customWidth="1"/>
    <col min="5" max="6" width="11.625" style="11" customWidth="1"/>
    <col min="7" max="16384" width="9.00390625" style="1" customWidth="1"/>
  </cols>
  <sheetData>
    <row r="1" spans="1:6" ht="39.75" customHeight="1">
      <c r="A1" s="56" t="s">
        <v>0</v>
      </c>
      <c r="B1" s="56"/>
      <c r="C1" s="56"/>
      <c r="D1" s="56"/>
      <c r="E1" s="56"/>
      <c r="F1" s="56"/>
    </row>
    <row r="2" spans="1:6" ht="27" customHeight="1">
      <c r="A2" s="30" t="s">
        <v>1</v>
      </c>
      <c r="B2" s="61" t="str">
        <f>'第100章'!B2</f>
        <v>2017年门头沟区部队进出口道路工程</v>
      </c>
      <c r="C2" s="61"/>
      <c r="D2" s="61"/>
      <c r="E2" s="62" t="s">
        <v>23</v>
      </c>
      <c r="F2" s="62"/>
    </row>
    <row r="3" spans="1:6" ht="27.75" customHeight="1">
      <c r="A3" s="58" t="s">
        <v>24</v>
      </c>
      <c r="B3" s="58"/>
      <c r="C3" s="58"/>
      <c r="D3" s="58"/>
      <c r="E3" s="58"/>
      <c r="F3" s="58"/>
    </row>
    <row r="4" spans="1:6" ht="30.75" customHeight="1">
      <c r="A4" s="14" t="s">
        <v>4</v>
      </c>
      <c r="B4" s="14" t="s">
        <v>5</v>
      </c>
      <c r="C4" s="14" t="s">
        <v>6</v>
      </c>
      <c r="D4" s="31" t="s">
        <v>7</v>
      </c>
      <c r="E4" s="16" t="s">
        <v>8</v>
      </c>
      <c r="F4" s="16" t="s">
        <v>9</v>
      </c>
    </row>
    <row r="5" spans="1:6" ht="34.5" customHeight="1">
      <c r="A5" s="42" t="s">
        <v>92</v>
      </c>
      <c r="B5" s="43" t="s">
        <v>93</v>
      </c>
      <c r="C5" s="14"/>
      <c r="D5" s="31"/>
      <c r="E5" s="46"/>
      <c r="F5" s="46"/>
    </row>
    <row r="6" spans="1:6" ht="34.5" customHeight="1">
      <c r="A6" s="36" t="s">
        <v>27</v>
      </c>
      <c r="B6" s="43" t="s">
        <v>94</v>
      </c>
      <c r="C6" s="44" t="s">
        <v>95</v>
      </c>
      <c r="D6" s="45">
        <v>1</v>
      </c>
      <c r="E6" s="46"/>
      <c r="F6" s="40">
        <f>ROUND(D6*E6,0)</f>
        <v>0</v>
      </c>
    </row>
    <row r="7" spans="1:6" ht="30.75" customHeight="1">
      <c r="A7" s="36" t="s">
        <v>68</v>
      </c>
      <c r="B7" s="37" t="s">
        <v>69</v>
      </c>
      <c r="C7" s="36" t="s">
        <v>70</v>
      </c>
      <c r="D7" s="38"/>
      <c r="E7" s="86"/>
      <c r="F7" s="40"/>
    </row>
    <row r="8" spans="1:6" ht="30.75" customHeight="1">
      <c r="A8" s="36" t="s">
        <v>27</v>
      </c>
      <c r="B8" s="37" t="s">
        <v>71</v>
      </c>
      <c r="C8" s="36" t="s">
        <v>32</v>
      </c>
      <c r="D8" s="39">
        <v>679</v>
      </c>
      <c r="E8" s="86"/>
      <c r="F8" s="40">
        <f aca="true" t="shared" si="0" ref="F7:F20">ROUND(D8*E8,0)</f>
        <v>0</v>
      </c>
    </row>
    <row r="9" spans="1:6" ht="30.75" customHeight="1">
      <c r="A9" s="36" t="s">
        <v>29</v>
      </c>
      <c r="B9" s="37" t="s">
        <v>72</v>
      </c>
      <c r="C9" s="36" t="s">
        <v>32</v>
      </c>
      <c r="D9" s="39">
        <v>9421</v>
      </c>
      <c r="E9" s="86"/>
      <c r="F9" s="40">
        <f t="shared" si="0"/>
        <v>0</v>
      </c>
    </row>
    <row r="10" spans="1:6" ht="30.75" customHeight="1">
      <c r="A10" s="36" t="s">
        <v>30</v>
      </c>
      <c r="B10" s="37" t="s">
        <v>73</v>
      </c>
      <c r="C10" s="36" t="s">
        <v>32</v>
      </c>
      <c r="D10" s="39">
        <v>27</v>
      </c>
      <c r="E10" s="86"/>
      <c r="F10" s="40">
        <f t="shared" si="0"/>
        <v>0</v>
      </c>
    </row>
    <row r="11" spans="1:6" ht="30.75" customHeight="1">
      <c r="A11" s="36" t="s">
        <v>25</v>
      </c>
      <c r="B11" s="37" t="s">
        <v>26</v>
      </c>
      <c r="C11" s="36" t="s">
        <v>70</v>
      </c>
      <c r="D11" s="39"/>
      <c r="E11" s="86"/>
      <c r="F11" s="40"/>
    </row>
    <row r="12" spans="1:6" ht="30.75" customHeight="1">
      <c r="A12" s="36" t="s">
        <v>27</v>
      </c>
      <c r="B12" s="37" t="s">
        <v>31</v>
      </c>
      <c r="C12" s="36" t="s">
        <v>35</v>
      </c>
      <c r="D12" s="39">
        <v>2490.8</v>
      </c>
      <c r="E12" s="86"/>
      <c r="F12" s="40">
        <f t="shared" si="0"/>
        <v>0</v>
      </c>
    </row>
    <row r="13" spans="1:6" ht="30.75" customHeight="1">
      <c r="A13" s="36" t="s">
        <v>29</v>
      </c>
      <c r="B13" s="50" t="s">
        <v>96</v>
      </c>
      <c r="C13" s="51" t="s">
        <v>28</v>
      </c>
      <c r="D13" s="39">
        <v>500</v>
      </c>
      <c r="E13" s="86"/>
      <c r="F13" s="40">
        <f t="shared" si="0"/>
        <v>0</v>
      </c>
    </row>
    <row r="14" spans="1:6" ht="30.75" customHeight="1">
      <c r="A14" s="36" t="s">
        <v>33</v>
      </c>
      <c r="B14" s="37" t="s">
        <v>34</v>
      </c>
      <c r="C14" s="36" t="s">
        <v>70</v>
      </c>
      <c r="D14" s="39"/>
      <c r="E14" s="86"/>
      <c r="F14" s="40"/>
    </row>
    <row r="15" spans="1:6" ht="30.75" customHeight="1">
      <c r="A15" s="36" t="s">
        <v>27</v>
      </c>
      <c r="B15" s="37" t="s">
        <v>74</v>
      </c>
      <c r="C15" s="36" t="s">
        <v>35</v>
      </c>
      <c r="D15" s="39">
        <v>2275</v>
      </c>
      <c r="E15" s="86"/>
      <c r="F15" s="40">
        <f t="shared" si="0"/>
        <v>0</v>
      </c>
    </row>
    <row r="16" spans="1:6" ht="30.75" customHeight="1">
      <c r="A16" s="36" t="s">
        <v>75</v>
      </c>
      <c r="B16" s="37" t="s">
        <v>97</v>
      </c>
      <c r="C16" s="36" t="s">
        <v>35</v>
      </c>
      <c r="D16" s="39">
        <v>2484</v>
      </c>
      <c r="E16" s="86"/>
      <c r="F16" s="40">
        <f t="shared" si="0"/>
        <v>0</v>
      </c>
    </row>
    <row r="17" spans="1:6" ht="30.75" customHeight="1">
      <c r="A17" s="36" t="s">
        <v>76</v>
      </c>
      <c r="B17" s="37" t="s">
        <v>77</v>
      </c>
      <c r="C17" s="36" t="s">
        <v>70</v>
      </c>
      <c r="D17" s="39"/>
      <c r="E17" s="86"/>
      <c r="F17" s="40"/>
    </row>
    <row r="18" spans="1:6" ht="30.75" customHeight="1">
      <c r="A18" s="36" t="s">
        <v>27</v>
      </c>
      <c r="B18" s="37" t="s">
        <v>98</v>
      </c>
      <c r="C18" s="36" t="s">
        <v>35</v>
      </c>
      <c r="D18" s="39">
        <v>262.5</v>
      </c>
      <c r="E18" s="86"/>
      <c r="F18" s="40">
        <f t="shared" si="0"/>
        <v>0</v>
      </c>
    </row>
    <row r="19" spans="1:6" ht="30.75" customHeight="1">
      <c r="A19" s="36" t="s">
        <v>29</v>
      </c>
      <c r="B19" s="37" t="s">
        <v>78</v>
      </c>
      <c r="C19" s="36" t="s">
        <v>35</v>
      </c>
      <c r="D19" s="39">
        <v>1687.8</v>
      </c>
      <c r="E19" s="86"/>
      <c r="F19" s="40">
        <f t="shared" si="0"/>
        <v>0</v>
      </c>
    </row>
    <row r="20" spans="1:6" ht="30.75" customHeight="1">
      <c r="A20" s="36" t="s">
        <v>30</v>
      </c>
      <c r="B20" s="37" t="s">
        <v>99</v>
      </c>
      <c r="C20" s="36" t="s">
        <v>35</v>
      </c>
      <c r="D20" s="39">
        <v>181.5</v>
      </c>
      <c r="E20" s="86"/>
      <c r="F20" s="40">
        <f t="shared" si="0"/>
        <v>0</v>
      </c>
    </row>
    <row r="21" spans="1:6" ht="34.5" customHeight="1">
      <c r="A21" s="59" t="s">
        <v>36</v>
      </c>
      <c r="B21" s="59"/>
      <c r="C21" s="59"/>
      <c r="D21" s="63">
        <f>ROUND(SUM(F5:F20),0)</f>
        <v>0</v>
      </c>
      <c r="E21" s="63"/>
      <c r="F21" s="17" t="s">
        <v>22</v>
      </c>
    </row>
    <row r="22" ht="38.25" customHeight="1"/>
    <row r="23" ht="38.25" customHeight="1"/>
  </sheetData>
  <sheetProtection password="DD67" sheet="1"/>
  <protectedRanges>
    <protectedRange sqref="E6 E8:E10 E12:E13 E15:E16 E18:E20" name="区域1"/>
  </protectedRanges>
  <mergeCells count="6">
    <mergeCell ref="A1:F1"/>
    <mergeCell ref="B2:D2"/>
    <mergeCell ref="E2:F2"/>
    <mergeCell ref="A3:F3"/>
    <mergeCell ref="A21:C21"/>
    <mergeCell ref="D21:E21"/>
  </mergeCells>
  <printOptions horizontalCentered="1"/>
  <pageMargins left="0.7480314960629921" right="0.7480314960629921" top="0.31496062992125984" bottom="1.299212598425197" header="0.1968503937007874" footer="1.1811023622047245"/>
  <pageSetup fitToHeight="0" fitToWidth="1"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7">
      <selection activeCell="I17" sqref="I17"/>
    </sheetView>
  </sheetViews>
  <sheetFormatPr defaultColWidth="9.00390625" defaultRowHeight="14.25"/>
  <cols>
    <col min="1" max="1" width="9.125" style="9" customWidth="1"/>
    <col min="2" max="2" width="27.625" style="1" customWidth="1"/>
    <col min="3" max="3" width="8.75390625" style="1" customWidth="1"/>
    <col min="4" max="4" width="11.625" style="10" customWidth="1"/>
    <col min="5" max="6" width="11.625" style="11" customWidth="1"/>
    <col min="7" max="7" width="9.00390625" style="1" customWidth="1"/>
    <col min="8" max="8" width="12.625" style="1" bestFit="1" customWidth="1"/>
    <col min="9" max="16384" width="9.00390625" style="1" customWidth="1"/>
  </cols>
  <sheetData>
    <row r="1" spans="1:6" ht="39.75" customHeight="1">
      <c r="A1" s="56" t="s">
        <v>0</v>
      </c>
      <c r="B1" s="56"/>
      <c r="C1" s="56"/>
      <c r="D1" s="56"/>
      <c r="E1" s="56"/>
      <c r="F1" s="56"/>
    </row>
    <row r="2" spans="1:6" ht="34.5" customHeight="1">
      <c r="A2" s="12" t="s">
        <v>1</v>
      </c>
      <c r="B2" s="61" t="str">
        <f>'第100章'!B2</f>
        <v>2017年门头沟区部队进出口道路工程</v>
      </c>
      <c r="C2" s="61"/>
      <c r="D2" s="61"/>
      <c r="E2" s="62" t="s">
        <v>23</v>
      </c>
      <c r="F2" s="62"/>
    </row>
    <row r="3" spans="1:6" ht="34.5" customHeight="1">
      <c r="A3" s="58" t="s">
        <v>37</v>
      </c>
      <c r="B3" s="58"/>
      <c r="C3" s="58"/>
      <c r="D3" s="58"/>
      <c r="E3" s="58"/>
      <c r="F3" s="58"/>
    </row>
    <row r="4" spans="1:6" ht="34.5" customHeight="1">
      <c r="A4" s="13" t="s">
        <v>4</v>
      </c>
      <c r="B4" s="14" t="s">
        <v>5</v>
      </c>
      <c r="C4" s="14" t="s">
        <v>6</v>
      </c>
      <c r="D4" s="15" t="s">
        <v>7</v>
      </c>
      <c r="E4" s="16" t="s">
        <v>8</v>
      </c>
      <c r="F4" s="16" t="s">
        <v>9</v>
      </c>
    </row>
    <row r="5" spans="1:6" ht="34.5" customHeight="1">
      <c r="A5" s="77" t="s">
        <v>38</v>
      </c>
      <c r="B5" s="78" t="s">
        <v>39</v>
      </c>
      <c r="C5" s="77" t="s">
        <v>70</v>
      </c>
      <c r="D5" s="79"/>
      <c r="E5" s="84"/>
      <c r="F5" s="85"/>
    </row>
    <row r="6" spans="1:6" ht="34.5" customHeight="1">
      <c r="A6" s="77" t="s">
        <v>27</v>
      </c>
      <c r="B6" s="80" t="s">
        <v>100</v>
      </c>
      <c r="C6" s="77" t="s">
        <v>32</v>
      </c>
      <c r="D6" s="81">
        <v>9421</v>
      </c>
      <c r="E6" s="84"/>
      <c r="F6" s="40">
        <f>ROUND(D6*E6,0)</f>
        <v>0</v>
      </c>
    </row>
    <row r="7" spans="1:6" ht="34.5" customHeight="1">
      <c r="A7" s="82" t="s">
        <v>101</v>
      </c>
      <c r="B7" s="80" t="s">
        <v>102</v>
      </c>
      <c r="C7" s="77" t="s">
        <v>32</v>
      </c>
      <c r="D7" s="81">
        <v>54</v>
      </c>
      <c r="E7" s="84"/>
      <c r="F7" s="40">
        <f aca="true" t="shared" si="0" ref="F7:F18">ROUND(D7*E7,0)</f>
        <v>0</v>
      </c>
    </row>
    <row r="8" spans="1:6" ht="34.5" customHeight="1">
      <c r="A8" s="77" t="s">
        <v>79</v>
      </c>
      <c r="B8" s="78" t="s">
        <v>80</v>
      </c>
      <c r="C8" s="77" t="s">
        <v>70</v>
      </c>
      <c r="D8" s="81"/>
      <c r="E8" s="84"/>
      <c r="F8" s="40"/>
    </row>
    <row r="9" spans="1:6" ht="34.5" customHeight="1">
      <c r="A9" s="77" t="s">
        <v>27</v>
      </c>
      <c r="B9" s="78" t="s">
        <v>81</v>
      </c>
      <c r="C9" s="77" t="s">
        <v>32</v>
      </c>
      <c r="D9" s="81">
        <v>27</v>
      </c>
      <c r="E9" s="84"/>
      <c r="F9" s="40">
        <f t="shared" si="0"/>
        <v>0</v>
      </c>
    </row>
    <row r="10" spans="1:6" ht="34.5" customHeight="1">
      <c r="A10" s="77" t="s">
        <v>40</v>
      </c>
      <c r="B10" s="78" t="s">
        <v>41</v>
      </c>
      <c r="C10" s="77" t="s">
        <v>70</v>
      </c>
      <c r="D10" s="81"/>
      <c r="E10" s="84"/>
      <c r="F10" s="40"/>
    </row>
    <row r="11" spans="1:6" ht="34.5" customHeight="1">
      <c r="A11" s="77" t="s">
        <v>27</v>
      </c>
      <c r="B11" s="78" t="s">
        <v>82</v>
      </c>
      <c r="C11" s="77" t="s">
        <v>32</v>
      </c>
      <c r="D11" s="81">
        <v>18</v>
      </c>
      <c r="E11" s="84"/>
      <c r="F11" s="40">
        <f t="shared" si="0"/>
        <v>0</v>
      </c>
    </row>
    <row r="12" spans="1:6" ht="34.5" customHeight="1">
      <c r="A12" s="77" t="s">
        <v>83</v>
      </c>
      <c r="B12" s="78" t="s">
        <v>84</v>
      </c>
      <c r="C12" s="77" t="s">
        <v>70</v>
      </c>
      <c r="D12" s="81"/>
      <c r="E12" s="84"/>
      <c r="F12" s="40"/>
    </row>
    <row r="13" spans="1:6" ht="34.5" customHeight="1">
      <c r="A13" s="77" t="s">
        <v>27</v>
      </c>
      <c r="B13" s="83" t="s">
        <v>103</v>
      </c>
      <c r="C13" s="77" t="s">
        <v>32</v>
      </c>
      <c r="D13" s="81">
        <v>9448</v>
      </c>
      <c r="E13" s="84"/>
      <c r="F13" s="40">
        <f t="shared" si="0"/>
        <v>0</v>
      </c>
    </row>
    <row r="14" spans="1:6" ht="34.5" customHeight="1">
      <c r="A14" s="77" t="s">
        <v>29</v>
      </c>
      <c r="B14" s="78" t="s">
        <v>85</v>
      </c>
      <c r="C14" s="77" t="s">
        <v>32</v>
      </c>
      <c r="D14" s="81">
        <v>679</v>
      </c>
      <c r="E14" s="84"/>
      <c r="F14" s="40">
        <f t="shared" si="0"/>
        <v>0</v>
      </c>
    </row>
    <row r="15" spans="1:6" ht="34.5" customHeight="1">
      <c r="A15" s="77" t="s">
        <v>86</v>
      </c>
      <c r="B15" s="78" t="s">
        <v>87</v>
      </c>
      <c r="C15" s="77" t="s">
        <v>70</v>
      </c>
      <c r="D15" s="81"/>
      <c r="E15" s="84"/>
      <c r="F15" s="40"/>
    </row>
    <row r="16" spans="1:6" ht="34.5" customHeight="1">
      <c r="A16" s="77" t="s">
        <v>27</v>
      </c>
      <c r="B16" s="78" t="s">
        <v>88</v>
      </c>
      <c r="C16" s="77" t="s">
        <v>89</v>
      </c>
      <c r="D16" s="81">
        <v>9894</v>
      </c>
      <c r="E16" s="84"/>
      <c r="F16" s="40">
        <f t="shared" si="0"/>
        <v>0</v>
      </c>
    </row>
    <row r="17" spans="1:6" ht="34.5" customHeight="1">
      <c r="A17" s="77" t="s">
        <v>42</v>
      </c>
      <c r="B17" s="78" t="s">
        <v>43</v>
      </c>
      <c r="C17" s="77" t="s">
        <v>70</v>
      </c>
      <c r="D17" s="81"/>
      <c r="E17" s="84"/>
      <c r="F17" s="40"/>
    </row>
    <row r="18" spans="1:6" ht="34.5" customHeight="1">
      <c r="A18" s="77" t="s">
        <v>27</v>
      </c>
      <c r="B18" s="80" t="s">
        <v>104</v>
      </c>
      <c r="C18" s="82" t="s">
        <v>35</v>
      </c>
      <c r="D18" s="81">
        <v>1072.2</v>
      </c>
      <c r="E18" s="84"/>
      <c r="F18" s="40">
        <f t="shared" si="0"/>
        <v>0</v>
      </c>
    </row>
    <row r="19" spans="1:6" ht="34.5" customHeight="1">
      <c r="A19" s="59" t="s">
        <v>44</v>
      </c>
      <c r="B19" s="59"/>
      <c r="C19" s="59"/>
      <c r="D19" s="63">
        <f>ROUND(SUM(F5:F18),0)</f>
        <v>0</v>
      </c>
      <c r="E19" s="63"/>
      <c r="F19" s="17" t="s">
        <v>22</v>
      </c>
    </row>
  </sheetData>
  <sheetProtection password="DD67" sheet="1"/>
  <protectedRanges>
    <protectedRange sqref="E6:E7 E9 E11 E13:E14 E16 E18" name="区域1"/>
  </protectedRanges>
  <mergeCells count="6">
    <mergeCell ref="A1:F1"/>
    <mergeCell ref="B2:D2"/>
    <mergeCell ref="E2:F2"/>
    <mergeCell ref="A3:F3"/>
    <mergeCell ref="A19:C19"/>
    <mergeCell ref="D19:E19"/>
  </mergeCells>
  <printOptions horizontalCentered="1"/>
  <pageMargins left="0.7480314960629921" right="0.7480314960629921" top="0.4724409448818898" bottom="1.3385826771653544" header="0.31496062992125984" footer="1.1811023622047245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J11" sqref="J11"/>
    </sheetView>
  </sheetViews>
  <sheetFormatPr defaultColWidth="9.00390625" defaultRowHeight="14.25"/>
  <cols>
    <col min="1" max="1" width="9.125" style="18" customWidth="1"/>
    <col min="2" max="2" width="27.625" style="19" customWidth="1"/>
    <col min="3" max="3" width="8.75390625" style="19" customWidth="1"/>
    <col min="4" max="4" width="11.625" style="20" customWidth="1"/>
    <col min="5" max="6" width="11.625" style="21" customWidth="1"/>
    <col min="7" max="16384" width="9.00390625" style="19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34.5" customHeight="1">
      <c r="A2" s="22" t="s">
        <v>1</v>
      </c>
      <c r="B2" s="65" t="str">
        <f>'第100章'!B2</f>
        <v>2017年门头沟区部队进出口道路工程</v>
      </c>
      <c r="C2" s="65"/>
      <c r="D2" s="65"/>
      <c r="E2" s="66" t="s">
        <v>23</v>
      </c>
      <c r="F2" s="66"/>
    </row>
    <row r="3" spans="1:6" ht="34.5" customHeight="1">
      <c r="A3" s="67" t="s">
        <v>45</v>
      </c>
      <c r="B3" s="67"/>
      <c r="C3" s="67"/>
      <c r="D3" s="67"/>
      <c r="E3" s="67"/>
      <c r="F3" s="67"/>
    </row>
    <row r="4" spans="1:6" ht="34.5" customHeight="1">
      <c r="A4" s="23" t="s">
        <v>4</v>
      </c>
      <c r="B4" s="24" t="s">
        <v>5</v>
      </c>
      <c r="C4" s="24" t="s">
        <v>6</v>
      </c>
      <c r="D4" s="25" t="s">
        <v>7</v>
      </c>
      <c r="E4" s="26" t="s">
        <v>8</v>
      </c>
      <c r="F4" s="26" t="s">
        <v>9</v>
      </c>
    </row>
    <row r="5" spans="1:6" ht="34.5" customHeight="1">
      <c r="A5" s="91" t="s">
        <v>90</v>
      </c>
      <c r="B5" s="92" t="s">
        <v>46</v>
      </c>
      <c r="C5" s="91" t="s">
        <v>70</v>
      </c>
      <c r="D5" s="93"/>
      <c r="E5" s="94"/>
      <c r="F5" s="89"/>
    </row>
    <row r="6" spans="1:6" ht="34.5" customHeight="1">
      <c r="A6" s="91" t="s">
        <v>27</v>
      </c>
      <c r="B6" s="92" t="s">
        <v>105</v>
      </c>
      <c r="C6" s="91" t="s">
        <v>28</v>
      </c>
      <c r="D6" s="95">
        <v>36</v>
      </c>
      <c r="E6" s="96"/>
      <c r="F6" s="89">
        <f>ROUND(D6*E6,0)</f>
        <v>0</v>
      </c>
    </row>
    <row r="7" spans="1:6" ht="34.5" customHeight="1">
      <c r="A7" s="90" t="s">
        <v>47</v>
      </c>
      <c r="B7" s="90"/>
      <c r="C7" s="90"/>
      <c r="D7" s="69">
        <f>ROUND(SUM(F5:F6),0)</f>
        <v>0</v>
      </c>
      <c r="E7" s="69"/>
      <c r="F7" s="88" t="s">
        <v>22</v>
      </c>
    </row>
  </sheetData>
  <sheetProtection password="DD67" sheet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480314960629921" right="0.7480314960629921" top="0.5511811023622047" bottom="2.677165354330709" header="0.31496062992125984" footer="2.362204724409449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9.125" style="18" customWidth="1"/>
    <col min="2" max="2" width="27.625" style="19" customWidth="1"/>
    <col min="3" max="3" width="8.75390625" style="19" customWidth="1"/>
    <col min="4" max="4" width="11.625" style="20" customWidth="1"/>
    <col min="5" max="6" width="11.625" style="21" customWidth="1"/>
    <col min="7" max="16384" width="9.00390625" style="19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34.5" customHeight="1">
      <c r="A2" s="22" t="s">
        <v>1</v>
      </c>
      <c r="B2" s="65" t="str">
        <f>'第100章'!B2</f>
        <v>2017年门头沟区部队进出口道路工程</v>
      </c>
      <c r="C2" s="65"/>
      <c r="D2" s="65"/>
      <c r="E2" s="66" t="s">
        <v>23</v>
      </c>
      <c r="F2" s="66"/>
    </row>
    <row r="3" spans="1:6" ht="34.5" customHeight="1">
      <c r="A3" s="67" t="s">
        <v>67</v>
      </c>
      <c r="B3" s="67"/>
      <c r="C3" s="67"/>
      <c r="D3" s="67"/>
      <c r="E3" s="67"/>
      <c r="F3" s="67"/>
    </row>
    <row r="4" spans="1:6" ht="34.5" customHeight="1">
      <c r="A4" s="23" t="s">
        <v>4</v>
      </c>
      <c r="B4" s="24" t="s">
        <v>5</v>
      </c>
      <c r="C4" s="24" t="s">
        <v>6</v>
      </c>
      <c r="D4" s="25" t="s">
        <v>7</v>
      </c>
      <c r="E4" s="26" t="s">
        <v>8</v>
      </c>
      <c r="F4" s="26" t="s">
        <v>9</v>
      </c>
    </row>
    <row r="5" spans="1:6" ht="34.5" customHeight="1">
      <c r="A5" s="47" t="s">
        <v>91</v>
      </c>
      <c r="B5" s="98" t="s">
        <v>48</v>
      </c>
      <c r="C5" s="47" t="s">
        <v>70</v>
      </c>
      <c r="D5" s="99"/>
      <c r="E5" s="97"/>
      <c r="F5" s="41"/>
    </row>
    <row r="6" spans="1:6" ht="34.5" customHeight="1">
      <c r="A6" s="47" t="s">
        <v>27</v>
      </c>
      <c r="B6" s="55" t="s">
        <v>106</v>
      </c>
      <c r="C6" s="47" t="s">
        <v>28</v>
      </c>
      <c r="D6" s="102">
        <v>700</v>
      </c>
      <c r="E6" s="97"/>
      <c r="F6" s="41">
        <f>ROUND(D6*E6,0)</f>
        <v>0</v>
      </c>
    </row>
    <row r="7" spans="1:6" ht="34.5" customHeight="1">
      <c r="A7" s="49" t="s">
        <v>107</v>
      </c>
      <c r="B7" s="55" t="s">
        <v>108</v>
      </c>
      <c r="C7" s="47"/>
      <c r="D7" s="48"/>
      <c r="E7" s="97"/>
      <c r="F7" s="41"/>
    </row>
    <row r="8" spans="1:6" ht="34.5" customHeight="1">
      <c r="A8" s="47" t="s">
        <v>27</v>
      </c>
      <c r="B8" s="55" t="s">
        <v>109</v>
      </c>
      <c r="C8" s="54" t="s">
        <v>110</v>
      </c>
      <c r="D8" s="101">
        <v>210</v>
      </c>
      <c r="E8" s="97"/>
      <c r="F8" s="41">
        <f>ROUND(D8*E8,0)</f>
        <v>0</v>
      </c>
    </row>
    <row r="9" spans="1:6" ht="34.5" customHeight="1">
      <c r="A9" s="68" t="s">
        <v>47</v>
      </c>
      <c r="B9" s="68"/>
      <c r="C9" s="68"/>
      <c r="D9" s="69">
        <f>ROUND(SUM(F5:F8),0)</f>
        <v>0</v>
      </c>
      <c r="E9" s="69"/>
      <c r="F9" s="27" t="s">
        <v>22</v>
      </c>
    </row>
  </sheetData>
  <sheetProtection password="DD67" sheet="1"/>
  <protectedRanges>
    <protectedRange sqref="E6 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6692913385826772" bottom="3.1496062992125986" header="0.35433070866141736" footer="2.440944881889764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1" sqref="G11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9.75" customHeight="1">
      <c r="A1" s="56" t="s">
        <v>49</v>
      </c>
      <c r="B1" s="56"/>
      <c r="C1" s="56"/>
      <c r="D1" s="56"/>
    </row>
    <row r="2" spans="1:4" ht="34.5" customHeight="1">
      <c r="A2" s="73" t="str">
        <f>"工程名称："&amp;'第100章'!B2</f>
        <v>工程名称：2017年门头沟区部队进出口道路工程</v>
      </c>
      <c r="B2" s="73"/>
      <c r="C2" s="73"/>
      <c r="D2" s="3" t="s">
        <v>23</v>
      </c>
    </row>
    <row r="3" spans="1:4" ht="39" customHeight="1">
      <c r="A3" s="4" t="s">
        <v>50</v>
      </c>
      <c r="B3" s="4" t="s">
        <v>51</v>
      </c>
      <c r="C3" s="4" t="s">
        <v>52</v>
      </c>
      <c r="D3" s="5" t="s">
        <v>53</v>
      </c>
    </row>
    <row r="4" spans="1:4" s="1" customFormat="1" ht="33" customHeight="1">
      <c r="A4" s="6">
        <v>1</v>
      </c>
      <c r="B4" s="6">
        <v>100</v>
      </c>
      <c r="C4" s="6" t="s">
        <v>54</v>
      </c>
      <c r="D4" s="6">
        <f>'第100章'!D10</f>
        <v>0</v>
      </c>
    </row>
    <row r="5" spans="1:4" s="1" customFormat="1" ht="33" customHeight="1">
      <c r="A5" s="6">
        <v>2</v>
      </c>
      <c r="B5" s="6">
        <v>200</v>
      </c>
      <c r="C5" s="6" t="s">
        <v>55</v>
      </c>
      <c r="D5" s="6">
        <f>'第200章'!D21</f>
        <v>0</v>
      </c>
    </row>
    <row r="6" spans="1:4" s="1" customFormat="1" ht="33" customHeight="1">
      <c r="A6" s="6">
        <v>3</v>
      </c>
      <c r="B6" s="6">
        <v>300</v>
      </c>
      <c r="C6" s="6" t="s">
        <v>56</v>
      </c>
      <c r="D6" s="6">
        <f>'第300章 '!D19</f>
        <v>0</v>
      </c>
    </row>
    <row r="7" spans="1:4" s="1" customFormat="1" ht="33" customHeight="1">
      <c r="A7" s="6">
        <v>4</v>
      </c>
      <c r="B7" s="6">
        <v>400</v>
      </c>
      <c r="C7" s="6" t="s">
        <v>57</v>
      </c>
      <c r="D7" s="6">
        <f>'第400章 '!D7</f>
        <v>0</v>
      </c>
    </row>
    <row r="8" spans="1:4" s="1" customFormat="1" ht="33" customHeight="1">
      <c r="A8" s="6">
        <v>5</v>
      </c>
      <c r="B8" s="6">
        <v>500</v>
      </c>
      <c r="C8" s="6" t="s">
        <v>58</v>
      </c>
      <c r="D8" s="6"/>
    </row>
    <row r="9" spans="1:4" s="1" customFormat="1" ht="33" customHeight="1">
      <c r="A9" s="6">
        <v>6</v>
      </c>
      <c r="B9" s="6">
        <v>600</v>
      </c>
      <c r="C9" s="6" t="s">
        <v>59</v>
      </c>
      <c r="D9" s="6">
        <f>'第600章'!D9</f>
        <v>0</v>
      </c>
    </row>
    <row r="10" spans="1:4" s="1" customFormat="1" ht="33" customHeight="1">
      <c r="A10" s="6">
        <v>7</v>
      </c>
      <c r="B10" s="6">
        <v>700</v>
      </c>
      <c r="C10" s="6" t="s">
        <v>60</v>
      </c>
      <c r="D10" s="6"/>
    </row>
    <row r="11" spans="1:4" s="1" customFormat="1" ht="33" customHeight="1">
      <c r="A11" s="6">
        <v>8</v>
      </c>
      <c r="B11" s="70" t="s">
        <v>61</v>
      </c>
      <c r="C11" s="70"/>
      <c r="D11" s="7">
        <f>SUM(D4:D10)</f>
        <v>0</v>
      </c>
    </row>
    <row r="12" spans="1:4" s="1" customFormat="1" ht="33" customHeight="1">
      <c r="A12" s="6">
        <v>9</v>
      </c>
      <c r="B12" s="70" t="s">
        <v>62</v>
      </c>
      <c r="C12" s="70"/>
      <c r="D12" s="7"/>
    </row>
    <row r="13" spans="1:4" s="1" customFormat="1" ht="33" customHeight="1">
      <c r="A13" s="6">
        <v>10</v>
      </c>
      <c r="B13" s="70" t="s">
        <v>63</v>
      </c>
      <c r="C13" s="70"/>
      <c r="D13" s="8">
        <v>96270</v>
      </c>
    </row>
    <row r="14" spans="1:4" s="1" customFormat="1" ht="33" customHeight="1">
      <c r="A14" s="6">
        <v>11</v>
      </c>
      <c r="B14" s="74" t="s">
        <v>64</v>
      </c>
      <c r="C14" s="75"/>
      <c r="D14" s="8">
        <f>ROUND(D11-D12-D13,0)</f>
        <v>-96270</v>
      </c>
    </row>
    <row r="15" spans="1:4" s="1" customFormat="1" ht="33" customHeight="1">
      <c r="A15" s="6">
        <v>12</v>
      </c>
      <c r="B15" s="70" t="s">
        <v>65</v>
      </c>
      <c r="C15" s="70"/>
      <c r="D15" s="7">
        <f>ROUND(D14*5%,0)</f>
        <v>-4814</v>
      </c>
    </row>
    <row r="16" spans="1:4" s="1" customFormat="1" ht="33" customHeight="1">
      <c r="A16" s="6">
        <v>13</v>
      </c>
      <c r="B16" s="70" t="s">
        <v>66</v>
      </c>
      <c r="C16" s="70"/>
      <c r="D16" s="7">
        <f>D11+D15</f>
        <v>-4814</v>
      </c>
    </row>
    <row r="17" spans="1:4" ht="30" customHeight="1">
      <c r="A17" s="71"/>
      <c r="B17" s="72"/>
      <c r="C17" s="72"/>
      <c r="D17" s="72"/>
    </row>
  </sheetData>
  <sheetProtection password="DD67" sheet="1"/>
  <mergeCells count="9">
    <mergeCell ref="B15:C15"/>
    <mergeCell ref="B16:C16"/>
    <mergeCell ref="A17:D17"/>
    <mergeCell ref="A1:D1"/>
    <mergeCell ref="A2:C2"/>
    <mergeCell ref="B11:C11"/>
    <mergeCell ref="B12:C12"/>
    <mergeCell ref="B13:C13"/>
    <mergeCell ref="B14:C14"/>
  </mergeCells>
  <printOptions horizontalCentered="1"/>
  <pageMargins left="0.7086614173228347" right="0.7086614173228347" top="0.5511811023622047" bottom="2.2440944881889764" header="0.31496062992125984" footer="1.6929133858267718"/>
  <pageSetup horizontalDpi="300" verticalDpi="300" orientation="portrait" paperSize="9" r:id="rId1"/>
  <headerFooter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2017-10-12T03:08:07Z</cp:lastPrinted>
  <dcterms:created xsi:type="dcterms:W3CDTF">2008-04-07T07:00:19Z</dcterms:created>
  <dcterms:modified xsi:type="dcterms:W3CDTF">2017-10-12T03:11:17Z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