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tabRatio="610" activeTab="0"/>
  </bookViews>
  <sheets>
    <sheet name="第100章" sheetId="1" r:id="rId1"/>
    <sheet name="第200章" sheetId="2" r:id="rId2"/>
    <sheet name="第300章 " sheetId="3" r:id="rId3"/>
    <sheet name="第400章 " sheetId="4" r:id="rId4"/>
    <sheet name="第600章" sheetId="5" r:id="rId5"/>
    <sheet name="第700章" sheetId="6" r:id="rId6"/>
    <sheet name="汇总表" sheetId="7" r:id="rId7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 '!$1:$4</definedName>
    <definedName name="_xlnm.Print_Titles" localSheetId="4">'第600章'!$1:$4</definedName>
    <definedName name="_xlnm.Print_Titles" localSheetId="5">'第700章'!$1:$4</definedName>
  </definedNames>
  <calcPr fullCalcOnLoad="1"/>
</workbook>
</file>

<file path=xl/sharedStrings.xml><?xml version="1.0" encoding="utf-8"?>
<sst xmlns="http://schemas.openxmlformats.org/spreadsheetml/2006/main" count="232" uniqueCount="137">
  <si>
    <t>工程量清单</t>
  </si>
  <si>
    <t>工程名称：</t>
  </si>
  <si>
    <t>门头沟区张马路（G109～市界）大修工程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</si>
  <si>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</si>
  <si>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</si>
  <si>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</si>
  <si>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</si>
  <si>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</si>
  <si>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</si>
  <si>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</si>
  <si>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</si>
  <si>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</si>
  <si>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</si>
  <si>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</si>
  <si>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</si>
  <si>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</si>
  <si>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</si>
  <si>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</si>
  <si>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</si>
  <si>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临时道路修建、养护与拆除
（包括原道路的养护费和水利部门等配合协调费、交通导改)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</si>
  <si>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</si>
  <si>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</si>
  <si>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</si>
  <si>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</si>
  <si>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</si>
  <si>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</si>
  <si>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202-2</t>
  </si>
  <si>
    <t>挖除旧路面</t>
  </si>
  <si>
    <t>-a</t>
  </si>
  <si>
    <t>挖除旧路砂砾  18cm</t>
  </si>
  <si>
    <t>m2</t>
  </si>
  <si>
    <t>202-3</t>
  </si>
  <si>
    <t>拆除结构物</t>
  </si>
  <si>
    <t>拆除平缘石</t>
  </si>
  <si>
    <t>m3</t>
  </si>
  <si>
    <t>-b</t>
  </si>
  <si>
    <t>拆除片石护栏</t>
  </si>
  <si>
    <t>202-4</t>
  </si>
  <si>
    <t>铣刨旧路</t>
  </si>
  <si>
    <t>铣刨旧路面层  10cm</t>
  </si>
  <si>
    <t>铣刨旧路基层  16cm</t>
  </si>
  <si>
    <t>202-5</t>
  </si>
  <si>
    <t>旧路面沥青混合料回收</t>
  </si>
  <si>
    <t>使用8年以上</t>
  </si>
  <si>
    <t>t</t>
  </si>
  <si>
    <t>203-1</t>
  </si>
  <si>
    <t>路基挖方</t>
  </si>
  <si>
    <t>挖除旧路土基 15cm</t>
  </si>
  <si>
    <t>205-1</t>
  </si>
  <si>
    <t>软土地基处理</t>
  </si>
  <si>
    <t xml:space="preserve"> -b</t>
  </si>
  <si>
    <t>18cm旧路基层砂砾换填土基处理</t>
  </si>
  <si>
    <t>207-1</t>
  </si>
  <si>
    <t>浆砌片石边沟</t>
  </si>
  <si>
    <t xml:space="preserve"> -a</t>
  </si>
  <si>
    <t>M10浆砌片石（浅碟边沟、路肩硬化）</t>
  </si>
  <si>
    <t>207-9</t>
  </si>
  <si>
    <t>疏挖边沟及边坡整理土方</t>
  </si>
  <si>
    <t>208-2</t>
  </si>
  <si>
    <t>干砌片石</t>
  </si>
  <si>
    <t>干砌片石护坡修复</t>
  </si>
  <si>
    <r>
      <t>208-</t>
    </r>
    <r>
      <rPr>
        <sz val="12"/>
        <color indexed="8"/>
        <rFont val="宋体"/>
        <family val="0"/>
      </rPr>
      <t>8</t>
    </r>
  </si>
  <si>
    <t>土方边坡修整</t>
  </si>
  <si>
    <t>209-1</t>
  </si>
  <si>
    <t>砌体挡土墙</t>
  </si>
  <si>
    <t>修复及新建M10浆砌片石挡墙（含级配碎石反滤层）</t>
  </si>
  <si>
    <t>清单  第200章 合计   人民币</t>
  </si>
  <si>
    <t>清单     第300章  路面</t>
  </si>
  <si>
    <t>304-1</t>
  </si>
  <si>
    <t>水泥稳定土底基层</t>
  </si>
  <si>
    <t>15cm旧路二灰砂砾掺水泥（5％）处理</t>
  </si>
  <si>
    <t>305-1</t>
  </si>
  <si>
    <t>石灰粉煤灰稳定碎石底基层及基层</t>
  </si>
  <si>
    <t xml:space="preserve"> -a </t>
  </si>
  <si>
    <t>厚16cm</t>
  </si>
  <si>
    <t>厚18cm</t>
  </si>
  <si>
    <t>308-1</t>
  </si>
  <si>
    <t>透层</t>
  </si>
  <si>
    <t>改性乳化沥青透层（1.0L/m2）</t>
  </si>
  <si>
    <t>308-2</t>
  </si>
  <si>
    <t>粘层</t>
  </si>
  <si>
    <t>改性乳化沥青粘层（0.6L/m2）</t>
  </si>
  <si>
    <t>309-2</t>
  </si>
  <si>
    <t>中粒式沥青混凝土</t>
  </si>
  <si>
    <t>ZAC-16C 4cm</t>
  </si>
  <si>
    <t>309-4</t>
  </si>
  <si>
    <t>泡沫沥青厂拌冷再生 厚10cm</t>
  </si>
  <si>
    <t>310-2</t>
  </si>
  <si>
    <t>封层</t>
  </si>
  <si>
    <t>改性乳化沥青下封层（ES-3）</t>
  </si>
  <si>
    <t>313-4</t>
  </si>
  <si>
    <t>培土路肩</t>
  </si>
  <si>
    <t>路肩培土</t>
  </si>
  <si>
    <t>313-5</t>
  </si>
  <si>
    <t>混凝土预制块路缘石</t>
  </si>
  <si>
    <t>新建10*20*49.5cm平缘石（C40砼挤压件）</t>
  </si>
  <si>
    <t>m</t>
  </si>
  <si>
    <t>清单  第300章 合计   人民币</t>
  </si>
  <si>
    <t>清单     第400章  桥梁、涵洞</t>
  </si>
  <si>
    <t>419-4</t>
  </si>
  <si>
    <t>涵洞</t>
  </si>
  <si>
    <t>M10浆砌片石涵洞翼墙修复</t>
  </si>
  <si>
    <t>涵洞警示性方钢护栏</t>
  </si>
  <si>
    <t>套</t>
  </si>
  <si>
    <t>清单  第600章 合计   人民币</t>
  </si>
  <si>
    <t>清单     第600章  安全设施及预埋管线</t>
  </si>
  <si>
    <t>602-1</t>
  </si>
  <si>
    <t>混凝土护栏</t>
  </si>
  <si>
    <t>新建钢筋砼护栏</t>
  </si>
  <si>
    <t>604-10</t>
  </si>
  <si>
    <t>百米桩</t>
  </si>
  <si>
    <t>路侧百米养护桩</t>
  </si>
  <si>
    <t>个</t>
  </si>
  <si>
    <t>清单     第700章  绿化及环境保护</t>
  </si>
  <si>
    <t>704-1</t>
  </si>
  <si>
    <t>人工种植乔木</t>
  </si>
  <si>
    <t>行道树补种（毛白杨）</t>
  </si>
  <si>
    <t>棵</t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</si>
  <si>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合计   人民币</t>
    </r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</si>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</sst>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31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5" applyNumberFormat="0" applyAlignment="0" applyProtection="0"/>
    <xf numFmtId="0" fontId="25" fillId="21" borderId="6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26" fillId="15" borderId="0" applyNumberFormat="0" applyBorder="0" applyAlignment="0" applyProtection="0"/>
    <xf numFmtId="0" fontId="27" fillId="14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0" fillId="9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6" fontId="5" fillId="0" borderId="10" xfId="58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176" fontId="6" fillId="0" borderId="10" xfId="61" applyNumberFormat="1" applyFont="1" applyFill="1" applyBorder="1" applyAlignment="1" applyProtection="1">
      <alignment horizontal="center" vertical="center" shrinkToFit="1"/>
      <protection/>
    </xf>
    <xf numFmtId="177" fontId="0" fillId="0" borderId="10" xfId="61" applyNumberFormat="1" applyFont="1" applyFill="1" applyBorder="1" applyAlignment="1" applyProtection="1">
      <alignment horizontal="center" vertical="center" shrinkToFit="1"/>
      <protection hidden="1"/>
    </xf>
    <xf numFmtId="176" fontId="0" fillId="0" borderId="10" xfId="61" applyNumberFormat="1" applyFont="1" applyFill="1" applyBorder="1" applyAlignment="1" applyProtection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 quotePrefix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 applyProtection="1">
      <alignment horizontal="center" vertical="center" shrinkToFit="1"/>
      <protection/>
    </xf>
    <xf numFmtId="177" fontId="0" fillId="0" borderId="10" xfId="0" applyNumberForma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left" vertical="center" shrinkToFit="1"/>
      <protection hidden="1"/>
    </xf>
    <xf numFmtId="0" fontId="0" fillId="0" borderId="0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77" fontId="5" fillId="0" borderId="10" xfId="58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48" customHeight="1">
      <c r="A1" s="58" t="s">
        <v>0</v>
      </c>
      <c r="B1" s="58"/>
      <c r="C1" s="58"/>
      <c r="D1" s="58"/>
      <c r="E1" s="58"/>
      <c r="F1" s="58"/>
    </row>
    <row r="2" spans="1:5" ht="33" customHeight="1">
      <c r="A2" s="1" t="s">
        <v>1</v>
      </c>
      <c r="B2" s="59" t="s">
        <v>2</v>
      </c>
      <c r="C2" s="60"/>
      <c r="D2" s="60"/>
      <c r="E2" s="1" t="s">
        <v>3</v>
      </c>
    </row>
    <row r="3" spans="1:6" s="49" customFormat="1" ht="39" customHeight="1">
      <c r="A3" s="61" t="s">
        <v>4</v>
      </c>
      <c r="B3" s="61"/>
      <c r="C3" s="61"/>
      <c r="D3" s="61"/>
      <c r="E3" s="61"/>
      <c r="F3" s="61"/>
    </row>
    <row r="4" spans="1:6" ht="41.2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</row>
    <row r="5" spans="1:6" ht="39.75" customHeight="1">
      <c r="A5" s="37" t="s">
        <v>11</v>
      </c>
      <c r="B5" s="38" t="s">
        <v>12</v>
      </c>
      <c r="C5" s="37" t="s">
        <v>13</v>
      </c>
      <c r="D5" s="37">
        <v>1</v>
      </c>
      <c r="E5" s="54"/>
      <c r="F5" s="19">
        <f>ROUND(D5*E5,0)</f>
        <v>0</v>
      </c>
    </row>
    <row r="6" spans="1:6" ht="39.75" customHeight="1">
      <c r="A6" s="37" t="s">
        <v>14</v>
      </c>
      <c r="B6" s="38" t="s">
        <v>15</v>
      </c>
      <c r="C6" s="37" t="s">
        <v>13</v>
      </c>
      <c r="D6" s="37">
        <v>1</v>
      </c>
      <c r="E6" s="54"/>
      <c r="F6" s="19">
        <f>ROUND(D6*E6,0)</f>
        <v>0</v>
      </c>
    </row>
    <row r="7" spans="1:6" ht="39.75" customHeight="1">
      <c r="A7" s="37" t="s">
        <v>16</v>
      </c>
      <c r="B7" s="38" t="s">
        <v>17</v>
      </c>
      <c r="C7" s="37" t="s">
        <v>13</v>
      </c>
      <c r="D7" s="37">
        <v>1</v>
      </c>
      <c r="E7" s="54"/>
      <c r="F7" s="19">
        <f>ROUND(D7*E7,0)</f>
        <v>0</v>
      </c>
    </row>
    <row r="8" spans="1:6" ht="61.5" customHeight="1">
      <c r="A8" s="37" t="s">
        <v>18</v>
      </c>
      <c r="B8" s="38" t="s">
        <v>19</v>
      </c>
      <c r="C8" s="37" t="s">
        <v>13</v>
      </c>
      <c r="D8" s="37">
        <v>1</v>
      </c>
      <c r="E8" s="54"/>
      <c r="F8" s="19">
        <f>ROUND(D8*E8,0)</f>
        <v>0</v>
      </c>
    </row>
    <row r="9" spans="1:6" ht="39.75" customHeight="1">
      <c r="A9" s="37" t="s">
        <v>20</v>
      </c>
      <c r="B9" s="38" t="s">
        <v>21</v>
      </c>
      <c r="C9" s="37" t="s">
        <v>13</v>
      </c>
      <c r="D9" s="37">
        <v>1</v>
      </c>
      <c r="E9" s="54"/>
      <c r="F9" s="19">
        <f>ROUND(D9*E9,0)</f>
        <v>0</v>
      </c>
    </row>
    <row r="10" spans="1:14" ht="45.75" customHeight="1">
      <c r="A10" s="62" t="s">
        <v>22</v>
      </c>
      <c r="B10" s="62"/>
      <c r="C10" s="62"/>
      <c r="D10" s="63">
        <f>ROUND(SUM(F5:F9),0)</f>
        <v>0</v>
      </c>
      <c r="E10" s="63"/>
      <c r="F10" s="50" t="s">
        <v>23</v>
      </c>
      <c r="G10" s="51"/>
      <c r="H10" s="51"/>
      <c r="I10" s="51"/>
      <c r="J10" s="51"/>
      <c r="K10" s="51"/>
      <c r="L10" s="51"/>
      <c r="M10" s="51"/>
      <c r="N10" s="51"/>
    </row>
    <row r="11" ht="32.25" customHeight="1"/>
    <row r="12" ht="25.5" customHeight="1">
      <c r="A12" s="52"/>
    </row>
  </sheetData>
  <sheetProtection password="8D6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E6" sqref="E6"/>
    </sheetView>
  </sheetViews>
  <sheetFormatPr defaultColWidth="9.00390625" defaultRowHeight="14.25"/>
  <cols>
    <col min="1" max="1" width="9.125" style="1" customWidth="1"/>
    <col min="2" max="2" width="27.625" style="40" customWidth="1"/>
    <col min="3" max="3" width="8.625" style="1" customWidth="1"/>
    <col min="4" max="4" width="11.625" style="41" customWidth="1"/>
    <col min="5" max="6" width="11.625" style="9" customWidth="1"/>
    <col min="7" max="7" width="12.25390625" style="1" customWidth="1"/>
    <col min="8" max="16384" width="9.00390625" style="1" customWidth="1"/>
  </cols>
  <sheetData>
    <row r="1" spans="1:6" ht="42.75" customHeight="1">
      <c r="A1" s="58" t="s">
        <v>0</v>
      </c>
      <c r="B1" s="58"/>
      <c r="C1" s="58"/>
      <c r="D1" s="58"/>
      <c r="E1" s="58"/>
      <c r="F1" s="58"/>
    </row>
    <row r="2" spans="1:6" ht="42.75" customHeight="1">
      <c r="A2" s="42" t="s">
        <v>1</v>
      </c>
      <c r="B2" s="64" t="str">
        <f>'第100章'!B2</f>
        <v>门头沟区张马路（G109～市界）大修工程</v>
      </c>
      <c r="C2" s="64"/>
      <c r="D2" s="64"/>
      <c r="E2" s="65" t="s">
        <v>24</v>
      </c>
      <c r="F2" s="65"/>
    </row>
    <row r="3" spans="1:6" ht="38.25" customHeight="1">
      <c r="A3" s="61" t="s">
        <v>25</v>
      </c>
      <c r="B3" s="61"/>
      <c r="C3" s="61"/>
      <c r="D3" s="61"/>
      <c r="E3" s="61"/>
      <c r="F3" s="61"/>
    </row>
    <row r="4" spans="1:6" ht="38.25" customHeight="1">
      <c r="A4" s="12" t="s">
        <v>5</v>
      </c>
      <c r="B4" s="43" t="s">
        <v>6</v>
      </c>
      <c r="C4" s="12" t="s">
        <v>7</v>
      </c>
      <c r="D4" s="44" t="s">
        <v>8</v>
      </c>
      <c r="E4" s="14" t="s">
        <v>9</v>
      </c>
      <c r="F4" s="14" t="s">
        <v>10</v>
      </c>
    </row>
    <row r="5" spans="1:6" ht="38.25" customHeight="1">
      <c r="A5" s="39" t="s">
        <v>26</v>
      </c>
      <c r="B5" s="16" t="s">
        <v>27</v>
      </c>
      <c r="C5" s="15"/>
      <c r="D5" s="45"/>
      <c r="E5" s="35"/>
      <c r="F5" s="19"/>
    </row>
    <row r="6" spans="1:6" ht="38.25" customHeight="1">
      <c r="A6" s="39" t="s">
        <v>28</v>
      </c>
      <c r="B6" s="16" t="s">
        <v>29</v>
      </c>
      <c r="C6" s="15" t="s">
        <v>30</v>
      </c>
      <c r="D6" s="45">
        <v>13493</v>
      </c>
      <c r="E6" s="35"/>
      <c r="F6" s="19">
        <f>ROUND(D6*E6,0)</f>
        <v>0</v>
      </c>
    </row>
    <row r="7" spans="1:6" ht="38.25" customHeight="1">
      <c r="A7" s="15" t="s">
        <v>31</v>
      </c>
      <c r="B7" s="16" t="s">
        <v>32</v>
      </c>
      <c r="C7" s="15"/>
      <c r="D7" s="45"/>
      <c r="E7" s="35"/>
      <c r="F7" s="19"/>
    </row>
    <row r="8" spans="1:6" ht="38.25" customHeight="1">
      <c r="A8" s="39" t="s">
        <v>28</v>
      </c>
      <c r="B8" s="16" t="s">
        <v>33</v>
      </c>
      <c r="C8" s="15" t="s">
        <v>34</v>
      </c>
      <c r="D8" s="45">
        <v>161</v>
      </c>
      <c r="E8" s="35"/>
      <c r="F8" s="19">
        <f aca="true" t="shared" si="0" ref="F8:F26">ROUND(D8*E8,0)</f>
        <v>0</v>
      </c>
    </row>
    <row r="9" spans="1:6" ht="38.25" customHeight="1">
      <c r="A9" s="39" t="s">
        <v>35</v>
      </c>
      <c r="B9" s="16" t="s">
        <v>36</v>
      </c>
      <c r="C9" s="15" t="s">
        <v>34</v>
      </c>
      <c r="D9" s="45">
        <v>544</v>
      </c>
      <c r="E9" s="35"/>
      <c r="F9" s="19">
        <f t="shared" si="0"/>
        <v>0</v>
      </c>
    </row>
    <row r="10" spans="1:6" ht="38.25" customHeight="1">
      <c r="A10" s="15" t="s">
        <v>37</v>
      </c>
      <c r="B10" s="16" t="s">
        <v>38</v>
      </c>
      <c r="C10" s="15"/>
      <c r="D10" s="45"/>
      <c r="E10" s="35"/>
      <c r="F10" s="19"/>
    </row>
    <row r="11" spans="1:6" ht="38.25" customHeight="1">
      <c r="A11" s="39" t="s">
        <v>28</v>
      </c>
      <c r="B11" s="16" t="s">
        <v>39</v>
      </c>
      <c r="C11" s="15" t="s">
        <v>30</v>
      </c>
      <c r="D11" s="45">
        <v>32775</v>
      </c>
      <c r="E11" s="35"/>
      <c r="F11" s="19">
        <f t="shared" si="0"/>
        <v>0</v>
      </c>
    </row>
    <row r="12" spans="1:6" ht="38.25" customHeight="1">
      <c r="A12" s="39" t="s">
        <v>35</v>
      </c>
      <c r="B12" s="16" t="s">
        <v>40</v>
      </c>
      <c r="C12" s="15" t="s">
        <v>30</v>
      </c>
      <c r="D12" s="45">
        <v>13493</v>
      </c>
      <c r="E12" s="35"/>
      <c r="F12" s="19">
        <f t="shared" si="0"/>
        <v>0</v>
      </c>
    </row>
    <row r="13" spans="1:6" ht="38.25" customHeight="1">
      <c r="A13" s="39" t="s">
        <v>41</v>
      </c>
      <c r="B13" s="16" t="s">
        <v>42</v>
      </c>
      <c r="C13" s="15"/>
      <c r="D13" s="45"/>
      <c r="E13" s="35"/>
      <c r="F13" s="19"/>
    </row>
    <row r="14" spans="1:6" ht="38.25" customHeight="1">
      <c r="A14" s="39" t="s">
        <v>35</v>
      </c>
      <c r="B14" s="16" t="s">
        <v>43</v>
      </c>
      <c r="C14" s="15" t="s">
        <v>44</v>
      </c>
      <c r="D14" s="45">
        <v>5502</v>
      </c>
      <c r="E14" s="35"/>
      <c r="F14" s="19">
        <f t="shared" si="0"/>
        <v>0</v>
      </c>
    </row>
    <row r="15" spans="1:6" ht="38.25" customHeight="1">
      <c r="A15" s="39" t="s">
        <v>45</v>
      </c>
      <c r="B15" s="16" t="s">
        <v>46</v>
      </c>
      <c r="C15" s="15"/>
      <c r="D15" s="46"/>
      <c r="E15" s="35"/>
      <c r="F15" s="19"/>
    </row>
    <row r="16" spans="1:6" ht="38.25" customHeight="1">
      <c r="A16" s="39" t="s">
        <v>28</v>
      </c>
      <c r="B16" s="16" t="s">
        <v>47</v>
      </c>
      <c r="C16" s="15" t="s">
        <v>30</v>
      </c>
      <c r="D16" s="45">
        <v>13493</v>
      </c>
      <c r="E16" s="35"/>
      <c r="F16" s="19">
        <f t="shared" si="0"/>
        <v>0</v>
      </c>
    </row>
    <row r="17" spans="1:6" ht="38.25" customHeight="1">
      <c r="A17" s="37" t="s">
        <v>48</v>
      </c>
      <c r="B17" s="47" t="s">
        <v>49</v>
      </c>
      <c r="C17" s="37"/>
      <c r="D17" s="45"/>
      <c r="E17" s="35"/>
      <c r="F17" s="19"/>
    </row>
    <row r="18" spans="1:6" ht="38.25" customHeight="1">
      <c r="A18" s="37" t="s">
        <v>50</v>
      </c>
      <c r="B18" s="6" t="s">
        <v>51</v>
      </c>
      <c r="C18" s="37" t="s">
        <v>30</v>
      </c>
      <c r="D18" s="45">
        <v>13493</v>
      </c>
      <c r="E18" s="35"/>
      <c r="F18" s="19">
        <f t="shared" si="0"/>
        <v>0</v>
      </c>
    </row>
    <row r="19" spans="1:6" ht="38.25" customHeight="1">
      <c r="A19" s="39" t="s">
        <v>52</v>
      </c>
      <c r="B19" s="16" t="s">
        <v>53</v>
      </c>
      <c r="C19" s="37"/>
      <c r="D19" s="45"/>
      <c r="E19" s="35"/>
      <c r="F19" s="19"/>
    </row>
    <row r="20" spans="1:6" ht="38.25" customHeight="1">
      <c r="A20" s="37" t="s">
        <v>54</v>
      </c>
      <c r="B20" s="16" t="s">
        <v>55</v>
      </c>
      <c r="C20" s="37" t="s">
        <v>34</v>
      </c>
      <c r="D20" s="48">
        <v>732</v>
      </c>
      <c r="E20" s="35"/>
      <c r="F20" s="19">
        <f t="shared" si="0"/>
        <v>0</v>
      </c>
    </row>
    <row r="21" spans="1:6" ht="38.25" customHeight="1">
      <c r="A21" s="53" t="s">
        <v>56</v>
      </c>
      <c r="B21" s="38" t="s">
        <v>57</v>
      </c>
      <c r="C21" s="37" t="s">
        <v>34</v>
      </c>
      <c r="D21" s="45">
        <v>834</v>
      </c>
      <c r="E21" s="35"/>
      <c r="F21" s="19">
        <f t="shared" si="0"/>
        <v>0</v>
      </c>
    </row>
    <row r="22" spans="1:6" ht="38.25" customHeight="1">
      <c r="A22" s="37" t="s">
        <v>58</v>
      </c>
      <c r="B22" s="38" t="s">
        <v>59</v>
      </c>
      <c r="C22" s="37"/>
      <c r="D22" s="45"/>
      <c r="E22" s="35"/>
      <c r="F22" s="19"/>
    </row>
    <row r="23" spans="1:6" ht="38.25" customHeight="1">
      <c r="A23" s="37" t="s">
        <v>54</v>
      </c>
      <c r="B23" s="6" t="s">
        <v>60</v>
      </c>
      <c r="C23" s="37" t="s">
        <v>34</v>
      </c>
      <c r="D23" s="45">
        <v>425</v>
      </c>
      <c r="E23" s="35"/>
      <c r="F23" s="19">
        <f t="shared" si="0"/>
        <v>0</v>
      </c>
    </row>
    <row r="24" spans="1:6" ht="38.25" customHeight="1">
      <c r="A24" s="37" t="s">
        <v>61</v>
      </c>
      <c r="B24" s="38" t="s">
        <v>62</v>
      </c>
      <c r="C24" s="37" t="s">
        <v>34</v>
      </c>
      <c r="D24" s="45">
        <v>1760</v>
      </c>
      <c r="E24" s="35"/>
      <c r="F24" s="19">
        <f t="shared" si="0"/>
        <v>0</v>
      </c>
    </row>
    <row r="25" spans="1:6" ht="38.25" customHeight="1">
      <c r="A25" s="37" t="s">
        <v>63</v>
      </c>
      <c r="B25" s="38" t="s">
        <v>64</v>
      </c>
      <c r="C25" s="37"/>
      <c r="D25" s="45"/>
      <c r="E25" s="55"/>
      <c r="F25" s="19"/>
    </row>
    <row r="26" spans="1:6" ht="38.25" customHeight="1">
      <c r="A26" s="37" t="s">
        <v>54</v>
      </c>
      <c r="B26" s="38" t="s">
        <v>65</v>
      </c>
      <c r="C26" s="37" t="s">
        <v>34</v>
      </c>
      <c r="D26" s="48">
        <v>1192</v>
      </c>
      <c r="E26" s="35"/>
      <c r="F26" s="19">
        <f t="shared" si="0"/>
        <v>0</v>
      </c>
    </row>
    <row r="27" spans="1:6" ht="38.25" customHeight="1">
      <c r="A27" s="66" t="s">
        <v>66</v>
      </c>
      <c r="B27" s="67"/>
      <c r="C27" s="68"/>
      <c r="D27" s="69">
        <f>ROUND(SUM(F5:F26),0)</f>
        <v>0</v>
      </c>
      <c r="E27" s="70"/>
      <c r="F27" s="20" t="s">
        <v>23</v>
      </c>
    </row>
    <row r="28" ht="38.25" customHeight="1"/>
    <row r="29" ht="38.25" customHeight="1"/>
  </sheetData>
  <sheetProtection password="8D69" sheet="1"/>
  <protectedRanges>
    <protectedRange sqref="E6 E8:E9 E11:E12 E14 E16 E18 E20:E21 E23:E24 E26" name="区域1"/>
  </protectedRanges>
  <mergeCells count="6">
    <mergeCell ref="A1:F1"/>
    <mergeCell ref="B2:D2"/>
    <mergeCell ref="E2:F2"/>
    <mergeCell ref="A3:F3"/>
    <mergeCell ref="A27:C27"/>
    <mergeCell ref="D27:E27"/>
  </mergeCells>
  <printOptions horizontalCentered="1"/>
  <pageMargins left="0.7480314960629921" right="0.7480314960629921" top="0.7874015748031497" bottom="1.1811023622047245" header="0.5118110236220472" footer="0.98425196850393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E6" sqref="E6"/>
    </sheetView>
  </sheetViews>
  <sheetFormatPr defaultColWidth="9.00390625" defaultRowHeight="14.25"/>
  <cols>
    <col min="1" max="1" width="9.125" style="7" customWidth="1"/>
    <col min="2" max="2" width="27.625" style="1" customWidth="1"/>
    <col min="3" max="3" width="8.75390625" style="1" customWidth="1"/>
    <col min="4" max="4" width="11.625" style="8" customWidth="1"/>
    <col min="5" max="6" width="11.625" style="9" customWidth="1"/>
    <col min="7" max="16384" width="9.00390625" style="1" customWidth="1"/>
  </cols>
  <sheetData>
    <row r="1" spans="1:6" ht="45.75" customHeight="1">
      <c r="A1" s="58" t="s">
        <v>0</v>
      </c>
      <c r="B1" s="58"/>
      <c r="C1" s="58"/>
      <c r="D1" s="58"/>
      <c r="E1" s="58"/>
      <c r="F1" s="58"/>
    </row>
    <row r="2" spans="1:6" ht="33" customHeight="1">
      <c r="A2" s="10" t="s">
        <v>1</v>
      </c>
      <c r="B2" s="64" t="str">
        <f>'第100章'!B2</f>
        <v>门头沟区张马路（G109～市界）大修工程</v>
      </c>
      <c r="C2" s="64"/>
      <c r="D2" s="64"/>
      <c r="E2" s="65" t="s">
        <v>24</v>
      </c>
      <c r="F2" s="65"/>
    </row>
    <row r="3" spans="1:6" ht="31.5" customHeight="1">
      <c r="A3" s="61" t="s">
        <v>67</v>
      </c>
      <c r="B3" s="61"/>
      <c r="C3" s="61"/>
      <c r="D3" s="61"/>
      <c r="E3" s="61"/>
      <c r="F3" s="61"/>
    </row>
    <row r="4" spans="1:6" ht="29.25" customHeight="1">
      <c r="A4" s="11" t="s">
        <v>5</v>
      </c>
      <c r="B4" s="12" t="s">
        <v>6</v>
      </c>
      <c r="C4" s="12" t="s">
        <v>7</v>
      </c>
      <c r="D4" s="13" t="s">
        <v>8</v>
      </c>
      <c r="E4" s="14" t="s">
        <v>9</v>
      </c>
      <c r="F4" s="14" t="s">
        <v>10</v>
      </c>
    </row>
    <row r="5" spans="1:6" ht="32.25" customHeight="1">
      <c r="A5" s="15" t="s">
        <v>68</v>
      </c>
      <c r="B5" s="16" t="s">
        <v>69</v>
      </c>
      <c r="C5" s="15"/>
      <c r="D5" s="30"/>
      <c r="E5" s="35"/>
      <c r="F5" s="19"/>
    </row>
    <row r="6" spans="1:6" ht="32.25" customHeight="1">
      <c r="A6" s="15" t="s">
        <v>54</v>
      </c>
      <c r="B6" s="16" t="s">
        <v>70</v>
      </c>
      <c r="C6" s="15" t="s">
        <v>30</v>
      </c>
      <c r="D6" s="36">
        <v>13663</v>
      </c>
      <c r="E6" s="35"/>
      <c r="F6" s="19">
        <f aca="true" t="shared" si="0" ref="F6:F22">ROUND(D6*E6,0)</f>
        <v>0</v>
      </c>
    </row>
    <row r="7" spans="1:6" ht="32.25" customHeight="1">
      <c r="A7" s="15" t="s">
        <v>71</v>
      </c>
      <c r="B7" s="16" t="s">
        <v>72</v>
      </c>
      <c r="C7" s="15"/>
      <c r="D7" s="36"/>
      <c r="E7" s="35"/>
      <c r="F7" s="19"/>
    </row>
    <row r="8" spans="1:6" ht="32.25" customHeight="1">
      <c r="A8" s="15" t="s">
        <v>73</v>
      </c>
      <c r="B8" s="16" t="s">
        <v>74</v>
      </c>
      <c r="C8" s="15" t="s">
        <v>30</v>
      </c>
      <c r="D8" s="17">
        <v>13493</v>
      </c>
      <c r="E8" s="35"/>
      <c r="F8" s="19">
        <f t="shared" si="0"/>
        <v>0</v>
      </c>
    </row>
    <row r="9" spans="1:6" ht="32.25" customHeight="1">
      <c r="A9" s="15" t="s">
        <v>50</v>
      </c>
      <c r="B9" s="16" t="s">
        <v>75</v>
      </c>
      <c r="C9" s="15" t="s">
        <v>30</v>
      </c>
      <c r="D9" s="17">
        <v>170</v>
      </c>
      <c r="E9" s="35"/>
      <c r="F9" s="19">
        <f t="shared" si="0"/>
        <v>0</v>
      </c>
    </row>
    <row r="10" spans="1:6" ht="32.25" customHeight="1">
      <c r="A10" s="15" t="s">
        <v>76</v>
      </c>
      <c r="B10" s="16" t="s">
        <v>77</v>
      </c>
      <c r="C10" s="15"/>
      <c r="D10" s="17"/>
      <c r="E10" s="35"/>
      <c r="F10" s="19"/>
    </row>
    <row r="11" spans="1:6" ht="32.25" customHeight="1">
      <c r="A11" s="15" t="s">
        <v>54</v>
      </c>
      <c r="B11" s="16" t="s">
        <v>78</v>
      </c>
      <c r="C11" s="15" t="s">
        <v>30</v>
      </c>
      <c r="D11" s="17">
        <v>32945</v>
      </c>
      <c r="E11" s="35"/>
      <c r="F11" s="19">
        <f t="shared" si="0"/>
        <v>0</v>
      </c>
    </row>
    <row r="12" spans="1:6" ht="32.25" customHeight="1">
      <c r="A12" s="37" t="s">
        <v>79</v>
      </c>
      <c r="B12" s="38" t="s">
        <v>80</v>
      </c>
      <c r="C12" s="37"/>
      <c r="D12" s="17"/>
      <c r="E12" s="35"/>
      <c r="F12" s="19"/>
    </row>
    <row r="13" spans="1:6" ht="32.25" customHeight="1">
      <c r="A13" s="37" t="s">
        <v>54</v>
      </c>
      <c r="B13" s="38" t="s">
        <v>81</v>
      </c>
      <c r="C13" s="37" t="s">
        <v>30</v>
      </c>
      <c r="D13" s="17">
        <v>32775</v>
      </c>
      <c r="E13" s="35"/>
      <c r="F13" s="19">
        <f t="shared" si="0"/>
        <v>0</v>
      </c>
    </row>
    <row r="14" spans="1:6" ht="32.25" customHeight="1">
      <c r="A14" s="15" t="s">
        <v>82</v>
      </c>
      <c r="B14" s="16" t="s">
        <v>83</v>
      </c>
      <c r="C14" s="15"/>
      <c r="D14" s="17"/>
      <c r="E14" s="35"/>
      <c r="F14" s="19"/>
    </row>
    <row r="15" spans="1:6" ht="32.25" customHeight="1">
      <c r="A15" s="15" t="s">
        <v>54</v>
      </c>
      <c r="B15" s="16" t="s">
        <v>84</v>
      </c>
      <c r="C15" s="15" t="s">
        <v>30</v>
      </c>
      <c r="D15" s="17">
        <v>32945</v>
      </c>
      <c r="E15" s="35"/>
      <c r="F15" s="19">
        <f t="shared" si="0"/>
        <v>0</v>
      </c>
    </row>
    <row r="16" spans="1:6" ht="32.25" customHeight="1">
      <c r="A16" s="15" t="s">
        <v>85</v>
      </c>
      <c r="B16" s="16" t="s">
        <v>86</v>
      </c>
      <c r="C16" s="15" t="s">
        <v>30</v>
      </c>
      <c r="D16" s="17">
        <v>32775</v>
      </c>
      <c r="E16" s="35"/>
      <c r="F16" s="19">
        <f t="shared" si="0"/>
        <v>0</v>
      </c>
    </row>
    <row r="17" spans="1:6" ht="32.25" customHeight="1">
      <c r="A17" s="15" t="s">
        <v>87</v>
      </c>
      <c r="B17" s="16" t="s">
        <v>88</v>
      </c>
      <c r="C17" s="15"/>
      <c r="D17" s="17"/>
      <c r="E17" s="35"/>
      <c r="F17" s="19"/>
    </row>
    <row r="18" spans="1:6" ht="32.25" customHeight="1">
      <c r="A18" s="15" t="s">
        <v>54</v>
      </c>
      <c r="B18" s="16" t="s">
        <v>89</v>
      </c>
      <c r="C18" s="15" t="s">
        <v>30</v>
      </c>
      <c r="D18" s="17">
        <v>32945</v>
      </c>
      <c r="E18" s="56"/>
      <c r="F18" s="19">
        <f t="shared" si="0"/>
        <v>0</v>
      </c>
    </row>
    <row r="19" spans="1:6" ht="31.5" customHeight="1">
      <c r="A19" s="15" t="s">
        <v>90</v>
      </c>
      <c r="B19" s="16" t="s">
        <v>91</v>
      </c>
      <c r="C19" s="15"/>
      <c r="D19" s="17"/>
      <c r="E19" s="56"/>
      <c r="F19" s="19"/>
    </row>
    <row r="20" spans="1:6" ht="31.5" customHeight="1">
      <c r="A20" s="15" t="s">
        <v>54</v>
      </c>
      <c r="B20" s="16" t="s">
        <v>92</v>
      </c>
      <c r="C20" s="15" t="s">
        <v>34</v>
      </c>
      <c r="D20" s="17">
        <v>480</v>
      </c>
      <c r="E20" s="56"/>
      <c r="F20" s="19">
        <f t="shared" si="0"/>
        <v>0</v>
      </c>
    </row>
    <row r="21" spans="1:6" ht="31.5" customHeight="1">
      <c r="A21" s="15" t="s">
        <v>93</v>
      </c>
      <c r="B21" s="16" t="s">
        <v>94</v>
      </c>
      <c r="C21" s="15"/>
      <c r="D21" s="17"/>
      <c r="E21" s="56"/>
      <c r="F21" s="19"/>
    </row>
    <row r="22" spans="1:6" ht="31.5" customHeight="1">
      <c r="A22" s="39" t="s">
        <v>28</v>
      </c>
      <c r="B22" s="16" t="s">
        <v>95</v>
      </c>
      <c r="C22" s="15" t="s">
        <v>96</v>
      </c>
      <c r="D22" s="17">
        <v>8040</v>
      </c>
      <c r="E22" s="56"/>
      <c r="F22" s="19">
        <f t="shared" si="0"/>
        <v>0</v>
      </c>
    </row>
    <row r="23" spans="1:6" ht="27.75" customHeight="1">
      <c r="A23" s="62" t="s">
        <v>97</v>
      </c>
      <c r="B23" s="62"/>
      <c r="C23" s="62"/>
      <c r="D23" s="71">
        <f>ROUND(SUM(F5:F22),0)</f>
        <v>0</v>
      </c>
      <c r="E23" s="71"/>
      <c r="F23" s="20" t="s">
        <v>23</v>
      </c>
    </row>
  </sheetData>
  <sheetProtection password="8D69" sheet="1"/>
  <protectedRanges>
    <protectedRange sqref="E6 E8:E9 E11 E13 E15:E16 E18 E20 E22" name="区域1"/>
  </protectedRanges>
  <mergeCells count="6">
    <mergeCell ref="A1:F1"/>
    <mergeCell ref="B2:D2"/>
    <mergeCell ref="E2:F2"/>
    <mergeCell ref="A3:F3"/>
    <mergeCell ref="A23:C23"/>
    <mergeCell ref="D23:E23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21" customWidth="1"/>
    <col min="2" max="2" width="27.625" style="22" customWidth="1"/>
    <col min="3" max="3" width="8.75390625" style="22" customWidth="1"/>
    <col min="4" max="4" width="11.625" style="23" customWidth="1"/>
    <col min="5" max="6" width="11.625" style="24" customWidth="1"/>
    <col min="7" max="16384" width="9.00390625" style="22" customWidth="1"/>
  </cols>
  <sheetData>
    <row r="1" spans="1:6" ht="45.75" customHeight="1">
      <c r="A1" s="72" t="s">
        <v>0</v>
      </c>
      <c r="B1" s="72"/>
      <c r="C1" s="72"/>
      <c r="D1" s="72"/>
      <c r="E1" s="72"/>
      <c r="F1" s="72"/>
    </row>
    <row r="2" spans="1:6" ht="33" customHeight="1">
      <c r="A2" s="25" t="s">
        <v>1</v>
      </c>
      <c r="B2" s="73" t="str">
        <f>'第100章'!B2</f>
        <v>门头沟区张马路（G109～市界）大修工程</v>
      </c>
      <c r="C2" s="73"/>
      <c r="D2" s="73"/>
      <c r="E2" s="74" t="s">
        <v>24</v>
      </c>
      <c r="F2" s="74"/>
    </row>
    <row r="3" spans="1:6" ht="31.5" customHeight="1">
      <c r="A3" s="75" t="s">
        <v>98</v>
      </c>
      <c r="B3" s="75"/>
      <c r="C3" s="75"/>
      <c r="D3" s="75"/>
      <c r="E3" s="75"/>
      <c r="F3" s="75"/>
    </row>
    <row r="4" spans="1:6" ht="29.25" customHeight="1">
      <c r="A4" s="26" t="s">
        <v>5</v>
      </c>
      <c r="B4" s="27" t="s">
        <v>6</v>
      </c>
      <c r="C4" s="27" t="s">
        <v>7</v>
      </c>
      <c r="D4" s="28" t="s">
        <v>8</v>
      </c>
      <c r="E4" s="29" t="s">
        <v>9</v>
      </c>
      <c r="F4" s="29" t="s">
        <v>10</v>
      </c>
    </row>
    <row r="5" spans="1:6" ht="32.25" customHeight="1">
      <c r="A5" s="15" t="s">
        <v>99</v>
      </c>
      <c r="B5" s="16" t="s">
        <v>100</v>
      </c>
      <c r="C5" s="15"/>
      <c r="D5" s="30"/>
      <c r="E5" s="31"/>
      <c r="F5" s="32"/>
    </row>
    <row r="6" spans="1:6" ht="32.25" customHeight="1">
      <c r="A6" s="15" t="s">
        <v>54</v>
      </c>
      <c r="B6" s="16" t="s">
        <v>101</v>
      </c>
      <c r="C6" s="15" t="s">
        <v>34</v>
      </c>
      <c r="D6" s="17">
        <v>12</v>
      </c>
      <c r="E6" s="33"/>
      <c r="F6" s="32">
        <f>ROUND(D6*E6,0)</f>
        <v>0</v>
      </c>
    </row>
    <row r="7" spans="1:6" ht="32.25" customHeight="1">
      <c r="A7" s="15" t="s">
        <v>50</v>
      </c>
      <c r="B7" s="16" t="s">
        <v>102</v>
      </c>
      <c r="C7" s="15" t="s">
        <v>103</v>
      </c>
      <c r="D7" s="82">
        <v>10</v>
      </c>
      <c r="E7" s="33"/>
      <c r="F7" s="32">
        <f>ROUND(D7*E7,0)</f>
        <v>0</v>
      </c>
    </row>
    <row r="8" spans="1:6" ht="27.75" customHeight="1">
      <c r="A8" s="76" t="s">
        <v>104</v>
      </c>
      <c r="B8" s="76"/>
      <c r="C8" s="76"/>
      <c r="D8" s="77">
        <f>ROUND(SUM(F5:F7),0)</f>
        <v>0</v>
      </c>
      <c r="E8" s="77"/>
      <c r="F8" s="34" t="s">
        <v>23</v>
      </c>
    </row>
  </sheetData>
  <sheetProtection password="8D69" sheet="1"/>
  <protectedRanges>
    <protectedRange sqref="E6: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21" customWidth="1"/>
    <col min="2" max="2" width="27.625" style="22" customWidth="1"/>
    <col min="3" max="3" width="8.75390625" style="22" customWidth="1"/>
    <col min="4" max="4" width="11.625" style="23" customWidth="1"/>
    <col min="5" max="6" width="11.625" style="24" customWidth="1"/>
    <col min="7" max="16384" width="9.00390625" style="22" customWidth="1"/>
  </cols>
  <sheetData>
    <row r="1" spans="1:6" ht="45.75" customHeight="1">
      <c r="A1" s="72" t="s">
        <v>0</v>
      </c>
      <c r="B1" s="72"/>
      <c r="C1" s="72"/>
      <c r="D1" s="72"/>
      <c r="E1" s="72"/>
      <c r="F1" s="72"/>
    </row>
    <row r="2" spans="1:6" ht="33" customHeight="1">
      <c r="A2" s="25" t="s">
        <v>1</v>
      </c>
      <c r="B2" s="73" t="str">
        <f>'第100章'!B2</f>
        <v>门头沟区张马路（G109～市界）大修工程</v>
      </c>
      <c r="C2" s="73"/>
      <c r="D2" s="73"/>
      <c r="E2" s="74" t="s">
        <v>24</v>
      </c>
      <c r="F2" s="74"/>
    </row>
    <row r="3" spans="1:6" ht="31.5" customHeight="1">
      <c r="A3" s="75" t="s">
        <v>105</v>
      </c>
      <c r="B3" s="75"/>
      <c r="C3" s="75"/>
      <c r="D3" s="75"/>
      <c r="E3" s="75"/>
      <c r="F3" s="75"/>
    </row>
    <row r="4" spans="1:6" ht="29.25" customHeight="1">
      <c r="A4" s="26" t="s">
        <v>5</v>
      </c>
      <c r="B4" s="27" t="s">
        <v>6</v>
      </c>
      <c r="C4" s="27" t="s">
        <v>7</v>
      </c>
      <c r="D4" s="28" t="s">
        <v>8</v>
      </c>
      <c r="E4" s="29" t="s">
        <v>9</v>
      </c>
      <c r="F4" s="29" t="s">
        <v>10</v>
      </c>
    </row>
    <row r="5" spans="1:6" ht="32.25" customHeight="1">
      <c r="A5" s="15" t="s">
        <v>106</v>
      </c>
      <c r="B5" s="16" t="s">
        <v>107</v>
      </c>
      <c r="C5" s="15"/>
      <c r="D5" s="30"/>
      <c r="E5" s="31"/>
      <c r="F5" s="32"/>
    </row>
    <row r="6" spans="1:6" ht="32.25" customHeight="1">
      <c r="A6" s="15" t="s">
        <v>54</v>
      </c>
      <c r="B6" s="16" t="s">
        <v>108</v>
      </c>
      <c r="C6" s="15" t="s">
        <v>96</v>
      </c>
      <c r="D6" s="17">
        <v>1035</v>
      </c>
      <c r="E6" s="33"/>
      <c r="F6" s="32">
        <f>ROUND(D6*E6,0)</f>
        <v>0</v>
      </c>
    </row>
    <row r="7" spans="1:6" ht="32.25" customHeight="1">
      <c r="A7" s="15" t="s">
        <v>109</v>
      </c>
      <c r="B7" s="16" t="s">
        <v>110</v>
      </c>
      <c r="C7" s="15"/>
      <c r="D7" s="17"/>
      <c r="E7" s="33"/>
      <c r="F7" s="32"/>
    </row>
    <row r="8" spans="1:6" ht="32.25" customHeight="1">
      <c r="A8" s="15" t="s">
        <v>54</v>
      </c>
      <c r="B8" s="16" t="s">
        <v>111</v>
      </c>
      <c r="C8" s="15" t="s">
        <v>112</v>
      </c>
      <c r="D8" s="82">
        <v>24</v>
      </c>
      <c r="E8" s="33"/>
      <c r="F8" s="32">
        <f>ROUND(D8*E8,0)</f>
        <v>0</v>
      </c>
    </row>
    <row r="9" spans="1:6" ht="27.75" customHeight="1">
      <c r="A9" s="76" t="s">
        <v>104</v>
      </c>
      <c r="B9" s="76"/>
      <c r="C9" s="76"/>
      <c r="D9" s="77">
        <f>ROUND(SUM(F5:F8),0)</f>
        <v>0</v>
      </c>
      <c r="E9" s="77"/>
      <c r="F9" s="34" t="s">
        <v>23</v>
      </c>
    </row>
  </sheetData>
  <sheetProtection password="8D69" sheet="1"/>
  <protectedRanges>
    <protectedRange sqref="E6 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7" customWidth="1"/>
    <col min="2" max="2" width="27.625" style="1" customWidth="1"/>
    <col min="3" max="3" width="8.75390625" style="1" customWidth="1"/>
    <col min="4" max="4" width="11.625" style="8" customWidth="1"/>
    <col min="5" max="6" width="11.625" style="9" customWidth="1"/>
    <col min="7" max="16384" width="9.00390625" style="1" customWidth="1"/>
  </cols>
  <sheetData>
    <row r="1" spans="1:6" ht="45.75" customHeight="1">
      <c r="A1" s="58" t="s">
        <v>0</v>
      </c>
      <c r="B1" s="58"/>
      <c r="C1" s="58"/>
      <c r="D1" s="58"/>
      <c r="E1" s="58"/>
      <c r="F1" s="58"/>
    </row>
    <row r="2" spans="1:6" ht="33" customHeight="1">
      <c r="A2" s="10" t="s">
        <v>1</v>
      </c>
      <c r="B2" s="64" t="str">
        <f>'第100章'!B2</f>
        <v>门头沟区张马路（G109～市界）大修工程</v>
      </c>
      <c r="C2" s="64"/>
      <c r="D2" s="64"/>
      <c r="E2" s="65" t="s">
        <v>24</v>
      </c>
      <c r="F2" s="65"/>
    </row>
    <row r="3" spans="1:6" ht="31.5" customHeight="1">
      <c r="A3" s="61" t="s">
        <v>113</v>
      </c>
      <c r="B3" s="61"/>
      <c r="C3" s="61"/>
      <c r="D3" s="61"/>
      <c r="E3" s="61"/>
      <c r="F3" s="61"/>
    </row>
    <row r="4" spans="1:6" ht="29.25" customHeight="1">
      <c r="A4" s="11" t="s">
        <v>5</v>
      </c>
      <c r="B4" s="12" t="s">
        <v>6</v>
      </c>
      <c r="C4" s="12" t="s">
        <v>7</v>
      </c>
      <c r="D4" s="13" t="s">
        <v>8</v>
      </c>
      <c r="E4" s="14" t="s">
        <v>9</v>
      </c>
      <c r="F4" s="14" t="s">
        <v>10</v>
      </c>
    </row>
    <row r="5" spans="1:6" ht="32.25" customHeight="1">
      <c r="A5" s="15" t="s">
        <v>114</v>
      </c>
      <c r="B5" s="16" t="s">
        <v>115</v>
      </c>
      <c r="C5" s="15"/>
      <c r="D5" s="17"/>
      <c r="E5" s="18"/>
      <c r="F5" s="19"/>
    </row>
    <row r="6" spans="1:6" ht="32.25" customHeight="1">
      <c r="A6" s="15" t="s">
        <v>54</v>
      </c>
      <c r="B6" s="16" t="s">
        <v>116</v>
      </c>
      <c r="C6" s="15" t="s">
        <v>117</v>
      </c>
      <c r="D6" s="82">
        <v>103</v>
      </c>
      <c r="E6" s="35"/>
      <c r="F6" s="19">
        <f>ROUND(D6*E6,0)</f>
        <v>0</v>
      </c>
    </row>
    <row r="7" spans="1:6" ht="27.75" customHeight="1">
      <c r="A7" s="66" t="s">
        <v>118</v>
      </c>
      <c r="B7" s="67"/>
      <c r="C7" s="68"/>
      <c r="D7" s="69">
        <f>ROUND(SUM(F5:F6),0)</f>
        <v>0</v>
      </c>
      <c r="E7" s="70"/>
      <c r="F7" s="20" t="s">
        <v>23</v>
      </c>
    </row>
  </sheetData>
  <sheetProtection password="8D69" sheet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9" customHeight="1">
      <c r="A1" s="58" t="s">
        <v>119</v>
      </c>
      <c r="B1" s="58"/>
      <c r="C1" s="58"/>
      <c r="D1" s="58"/>
    </row>
    <row r="2" spans="1:4" ht="39" customHeight="1">
      <c r="A2" s="79" t="str">
        <f>"工程名称："&amp;'第100章'!B2</f>
        <v>工程名称：门头沟区张马路（G109～市界）大修工程</v>
      </c>
      <c r="B2" s="79"/>
      <c r="C2" s="79"/>
      <c r="D2" s="79"/>
    </row>
    <row r="3" spans="1:4" ht="39" customHeight="1">
      <c r="A3" s="3" t="s">
        <v>120</v>
      </c>
      <c r="B3" s="3" t="s">
        <v>121</v>
      </c>
      <c r="C3" s="3" t="s">
        <v>122</v>
      </c>
      <c r="D3" s="4" t="s">
        <v>123</v>
      </c>
    </row>
    <row r="4" spans="1:4" s="1" customFormat="1" ht="33" customHeight="1">
      <c r="A4" s="5">
        <v>1</v>
      </c>
      <c r="B4" s="5">
        <v>100</v>
      </c>
      <c r="C4" s="5" t="s">
        <v>124</v>
      </c>
      <c r="D4" s="19">
        <f>'第100章'!D10</f>
        <v>0</v>
      </c>
    </row>
    <row r="5" spans="1:4" s="1" customFormat="1" ht="33" customHeight="1">
      <c r="A5" s="5">
        <v>2</v>
      </c>
      <c r="B5" s="5">
        <v>200</v>
      </c>
      <c r="C5" s="5" t="s">
        <v>125</v>
      </c>
      <c r="D5" s="19">
        <f>'第200章'!D27</f>
        <v>0</v>
      </c>
    </row>
    <row r="6" spans="1:4" s="1" customFormat="1" ht="33" customHeight="1">
      <c r="A6" s="5">
        <v>3</v>
      </c>
      <c r="B6" s="5">
        <v>300</v>
      </c>
      <c r="C6" s="5" t="s">
        <v>126</v>
      </c>
      <c r="D6" s="19">
        <f>'第300章 '!D23</f>
        <v>0</v>
      </c>
    </row>
    <row r="7" spans="1:4" s="1" customFormat="1" ht="33" customHeight="1">
      <c r="A7" s="5">
        <v>4</v>
      </c>
      <c r="B7" s="5">
        <v>400</v>
      </c>
      <c r="C7" s="5" t="s">
        <v>127</v>
      </c>
      <c r="D7" s="19">
        <f>'第400章 '!D8</f>
        <v>0</v>
      </c>
    </row>
    <row r="8" spans="1:4" s="1" customFormat="1" ht="33" customHeight="1">
      <c r="A8" s="5">
        <v>5</v>
      </c>
      <c r="B8" s="5">
        <v>500</v>
      </c>
      <c r="C8" s="5" t="s">
        <v>128</v>
      </c>
      <c r="D8" s="19"/>
    </row>
    <row r="9" spans="1:4" s="1" customFormat="1" ht="33" customHeight="1">
      <c r="A9" s="5">
        <v>6</v>
      </c>
      <c r="B9" s="5">
        <v>600</v>
      </c>
      <c r="C9" s="5" t="s">
        <v>129</v>
      </c>
      <c r="D9" s="19">
        <f>'第600章'!D9</f>
        <v>0</v>
      </c>
    </row>
    <row r="10" spans="1:4" s="1" customFormat="1" ht="33" customHeight="1">
      <c r="A10" s="5">
        <v>7</v>
      </c>
      <c r="B10" s="5">
        <v>700</v>
      </c>
      <c r="C10" s="5" t="s">
        <v>130</v>
      </c>
      <c r="D10" s="57">
        <f>'第700章'!D7</f>
        <v>0</v>
      </c>
    </row>
    <row r="11" spans="1:4" s="1" customFormat="1" ht="33" customHeight="1">
      <c r="A11" s="5">
        <v>8</v>
      </c>
      <c r="B11" s="78" t="s">
        <v>131</v>
      </c>
      <c r="C11" s="78"/>
      <c r="D11" s="19">
        <f>SUM(D4:D10)</f>
        <v>0</v>
      </c>
    </row>
    <row r="12" spans="1:4" s="1" customFormat="1" ht="33" customHeight="1">
      <c r="A12" s="5">
        <v>9</v>
      </c>
      <c r="B12" s="78" t="s">
        <v>132</v>
      </c>
      <c r="C12" s="78"/>
      <c r="D12" s="19"/>
    </row>
    <row r="13" spans="1:4" s="1" customFormat="1" ht="33" customHeight="1">
      <c r="A13" s="5">
        <v>10</v>
      </c>
      <c r="B13" s="78" t="s">
        <v>133</v>
      </c>
      <c r="C13" s="78"/>
      <c r="D13" s="19">
        <f>ROUND(8592268*1.5%,0)</f>
        <v>128884</v>
      </c>
    </row>
    <row r="14" spans="1:4" s="1" customFormat="1" ht="33" customHeight="1">
      <c r="A14" s="5">
        <v>11</v>
      </c>
      <c r="B14" s="81" t="s">
        <v>134</v>
      </c>
      <c r="C14" s="81"/>
      <c r="D14" s="19">
        <f>ROUND(D11-D12-D13,0)</f>
        <v>-128884</v>
      </c>
    </row>
    <row r="15" spans="1:4" s="1" customFormat="1" ht="33" customHeight="1">
      <c r="A15" s="5">
        <v>12</v>
      </c>
      <c r="B15" s="78" t="s">
        <v>135</v>
      </c>
      <c r="C15" s="78"/>
      <c r="D15" s="19">
        <f>ROUND(D14*5%,0)</f>
        <v>-6444</v>
      </c>
    </row>
    <row r="16" spans="1:4" s="1" customFormat="1" ht="33" customHeight="1">
      <c r="A16" s="5">
        <v>13</v>
      </c>
      <c r="B16" s="78" t="s">
        <v>136</v>
      </c>
      <c r="C16" s="78"/>
      <c r="D16" s="19">
        <f>D11+D15</f>
        <v>-6444</v>
      </c>
    </row>
    <row r="17" spans="1:4" ht="30" customHeight="1">
      <c r="A17" s="79"/>
      <c r="B17" s="80"/>
      <c r="C17" s="80"/>
      <c r="D17" s="80"/>
    </row>
  </sheetData>
  <sheetProtection password="8D69" sheet="1"/>
  <mergeCells count="9">
    <mergeCell ref="B15:C15"/>
    <mergeCell ref="B16:C16"/>
    <mergeCell ref="A17:D17"/>
    <mergeCell ref="A1:D1"/>
    <mergeCell ref="A2:D2"/>
    <mergeCell ref="B11:C11"/>
    <mergeCell ref="B12:C12"/>
    <mergeCell ref="B13:C13"/>
    <mergeCell ref="B14:C14"/>
  </mergeCells>
  <printOptions horizontalCentered="1"/>
  <pageMargins left="0.6986111111111111" right="0.6986111111111111" top="0.75" bottom="2.2597222222222224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2016-06-02T02:06:27Z</cp:lastPrinted>
  <dcterms:created xsi:type="dcterms:W3CDTF">2008-04-07T07:00:19Z</dcterms:created>
  <dcterms:modified xsi:type="dcterms:W3CDTF">2016-06-02T02:14:35Z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