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940" activeTab="4"/>
  </bookViews>
  <sheets>
    <sheet name="第100章" sheetId="1" r:id="rId1"/>
    <sheet name="第200章" sheetId="2" r:id="rId2"/>
    <sheet name="第300章" sheetId="3" r:id="rId3"/>
    <sheet name="第400章" sheetId="4" r:id="rId4"/>
    <sheet name="第600章" sheetId="5" r:id="rId5"/>
    <sheet name="汇总表" sheetId="6" r:id="rId6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  <definedName name="_xlnm.Print_Titles" localSheetId="4">'第600章'!$1:$4</definedName>
  </definedNames>
  <calcPr fullCalcOnLoad="1"/>
</workbook>
</file>

<file path=xl/sharedStrings.xml><?xml version="1.0" encoding="utf-8"?>
<sst xmlns="http://schemas.openxmlformats.org/spreadsheetml/2006/main" count="219" uniqueCount="124">
  <si>
    <t>工程量清单</t>
  </si>
  <si>
    <t>工程名称：</t>
  </si>
  <si>
    <t>门头沟区下马岭桥中修工程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</si>
  <si>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</si>
  <si>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</si>
  <si>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</si>
  <si>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</si>
  <si>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</si>
  <si>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</si>
  <si>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</si>
  <si>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</si>
  <si>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</si>
  <si>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</si>
  <si>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</si>
  <si>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</si>
  <si>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</si>
  <si>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</si>
  <si>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</si>
  <si>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</si>
  <si>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</si>
  <si>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</si>
  <si>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</si>
  <si>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</si>
  <si>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</si>
  <si>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第200章   路基</t>
  </si>
  <si>
    <t>202-3</t>
  </si>
  <si>
    <t>拆除结构物</t>
  </si>
  <si>
    <t/>
  </si>
  <si>
    <t>-a</t>
  </si>
  <si>
    <t>凿除桥面铺装 10cm</t>
  </si>
  <si>
    <t>m3</t>
  </si>
  <si>
    <t>-b</t>
  </si>
  <si>
    <t>拆除人行步道</t>
  </si>
  <si>
    <t>-c</t>
  </si>
  <si>
    <t>拆除栏杆</t>
  </si>
  <si>
    <t>m2</t>
  </si>
  <si>
    <t>清单  第200章 合计   人民币</t>
  </si>
  <si>
    <t>第300章  路面</t>
  </si>
  <si>
    <t>308-2</t>
  </si>
  <si>
    <t>改性乳化沥青粘层</t>
  </si>
  <si>
    <r>
      <t>309-</t>
    </r>
    <r>
      <rPr>
        <sz val="11"/>
        <rFont val="宋体"/>
        <family val="0"/>
      </rPr>
      <t>2</t>
    </r>
  </si>
  <si>
    <t>温拌中粒式沥青混凝土</t>
  </si>
  <si>
    <t>WAC－16C 5cm</t>
  </si>
  <si>
    <t>清单  第300章  合计   人民币</t>
  </si>
  <si>
    <t>第400章   桥梁、涵洞</t>
  </si>
  <si>
    <t>人行道</t>
  </si>
  <si>
    <t>混凝土步道砖（含垫层、轻质混凝土）（100*200*60mm）</t>
  </si>
  <si>
    <t>m</t>
  </si>
  <si>
    <t>413-1</t>
  </si>
  <si>
    <t>浆砌片石</t>
  </si>
  <si>
    <t>M7.5浆砌片石护坡</t>
  </si>
  <si>
    <t xml:space="preserve">M7.5浆砌片石检修梯道 </t>
  </si>
  <si>
    <t>415-1</t>
  </si>
  <si>
    <t>桥面铺装</t>
  </si>
  <si>
    <t>415-3</t>
  </si>
  <si>
    <t>SBS改性沥青防水卷材</t>
  </si>
  <si>
    <t>混凝土表面修复</t>
  </si>
  <si>
    <t>GBS硅烷浸渍防水涂料</t>
  </si>
  <si>
    <t>环氧砂浆</t>
  </si>
  <si>
    <t>裂缝封闭</t>
  </si>
  <si>
    <t>-d</t>
  </si>
  <si>
    <t>裂缝灌胶</t>
  </si>
  <si>
    <t>-e</t>
  </si>
  <si>
    <t>钢筋除锈</t>
  </si>
  <si>
    <t>桥梁加固</t>
  </si>
  <si>
    <t>混凝土凿毛</t>
  </si>
  <si>
    <t>根</t>
  </si>
  <si>
    <t>415-6</t>
  </si>
  <si>
    <t>更换泄水管</t>
  </si>
  <si>
    <t>HDPE泄水管</t>
  </si>
  <si>
    <t>套</t>
  </si>
  <si>
    <t>417-2</t>
  </si>
  <si>
    <t>GQF-C40伸缩缝</t>
  </si>
  <si>
    <t>清单  第400章  合计   人民币</t>
  </si>
  <si>
    <t>第600章  安全设施及预埋管线</t>
  </si>
  <si>
    <t>602-9</t>
  </si>
  <si>
    <t>桥梁铭牌</t>
  </si>
  <si>
    <t>604-12</t>
  </si>
  <si>
    <t>圆形混凝土警示桩（黄黑）</t>
  </si>
  <si>
    <t>个</t>
  </si>
  <si>
    <t>604-13</t>
  </si>
  <si>
    <t>黄黑警示牌</t>
  </si>
  <si>
    <t>605-1</t>
  </si>
  <si>
    <t>热熔路面标线</t>
  </si>
  <si>
    <t>清单  第600章 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</si>
  <si>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</si>
  <si>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</si>
  <si>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</si>
  <si>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</si>
  <si>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</si>
  <si>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</si>
  <si>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</si>
  <si>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</si>
  <si>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</si>
  <si>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</si>
  <si>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</si>
  <si>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</si>
  <si>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</si>
  <si>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</si>
  <si>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</si>
  <si>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</si>
  <si>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</si>
  <si>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</si>
  <si>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103-6</t>
  </si>
  <si>
    <t>交通导改</t>
  </si>
  <si>
    <t>临时道路修建、养护与拆除（包括原道路的养护费）</t>
  </si>
  <si>
    <r>
      <t>4</t>
    </r>
    <r>
      <rPr>
        <sz val="11"/>
        <rFont val="宋体"/>
        <family val="0"/>
      </rPr>
      <t>10-6</t>
    </r>
  </si>
  <si>
    <t>现浇混凝土附属结构</t>
  </si>
  <si>
    <t>C40钢筋砼地袱</t>
  </si>
  <si>
    <r>
      <t>4</t>
    </r>
    <r>
      <rPr>
        <sz val="11"/>
        <rFont val="宋体"/>
        <family val="0"/>
      </rPr>
      <t>14-1</t>
    </r>
  </si>
  <si>
    <t>钢管栏杆</t>
  </si>
  <si>
    <r>
      <t>4</t>
    </r>
    <r>
      <rPr>
        <sz val="11"/>
        <rFont val="宋体"/>
        <family val="0"/>
      </rPr>
      <t>22-1</t>
    </r>
  </si>
  <si>
    <r>
      <t>4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2</t>
    </r>
  </si>
  <si>
    <r>
      <t>41</t>
    </r>
    <r>
      <rPr>
        <sz val="11"/>
        <rFont val="宋体"/>
        <family val="0"/>
      </rPr>
      <t>5</t>
    </r>
    <r>
      <rPr>
        <sz val="11"/>
        <rFont val="宋体"/>
        <family val="0"/>
      </rPr>
      <t>-</t>
    </r>
    <r>
      <rPr>
        <sz val="11"/>
        <rFont val="宋体"/>
        <family val="0"/>
      </rPr>
      <t>4</t>
    </r>
  </si>
  <si>
    <t>-c</t>
  </si>
  <si>
    <r>
      <t>2</t>
    </r>
    <r>
      <rPr>
        <sz val="11"/>
        <rFont val="宋体"/>
        <family val="0"/>
      </rPr>
      <t>02-4</t>
    </r>
  </si>
  <si>
    <t>铣刨旧路面</t>
  </si>
  <si>
    <t>沥青混凝土面层 7cm</t>
  </si>
  <si>
    <t>路缘石C30砼（配Φ12和Φ16钢筋）</t>
  </si>
  <si>
    <t>C40（抗渗等级P8级)桥面铺装（配Φ12@10*10cm钢筋网） 厚10cm</t>
  </si>
  <si>
    <t>RC（高强钢丝绳网片+高性能砂浆）</t>
  </si>
  <si>
    <t>粘贴钢板</t>
  </si>
  <si>
    <t>钻孔植筋（Φ16）</t>
  </si>
  <si>
    <t>防腐涂装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</si>
</sst>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_);[Red]\(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5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50390625" style="9" customWidth="1"/>
    <col min="2" max="2" width="25.50390625" style="9" customWidth="1"/>
    <col min="3" max="3" width="9.00390625" style="9" customWidth="1"/>
    <col min="4" max="4" width="11.50390625" style="9" customWidth="1"/>
    <col min="5" max="5" width="12.375" style="9" customWidth="1"/>
    <col min="6" max="6" width="12.75390625" style="9" customWidth="1"/>
    <col min="7" max="16384" width="9.00390625" style="9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5" ht="34.5" customHeight="1">
      <c r="A2" s="9" t="s">
        <v>1</v>
      </c>
      <c r="B2" s="62" t="s">
        <v>2</v>
      </c>
      <c r="C2" s="62"/>
      <c r="D2" s="62"/>
      <c r="E2" s="9" t="s">
        <v>3</v>
      </c>
    </row>
    <row r="3" spans="1:6" ht="34.5" customHeight="1">
      <c r="A3" s="63" t="s">
        <v>4</v>
      </c>
      <c r="B3" s="64"/>
      <c r="C3" s="64"/>
      <c r="D3" s="64"/>
      <c r="E3" s="64"/>
      <c r="F3" s="65"/>
    </row>
    <row r="4" spans="1:6" ht="34.5" customHeight="1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</row>
    <row r="5" spans="1:6" s="1" customFormat="1" ht="34.5" customHeight="1">
      <c r="A5" s="6" t="s">
        <v>11</v>
      </c>
      <c r="B5" s="6" t="s">
        <v>12</v>
      </c>
      <c r="C5" s="6" t="s">
        <v>13</v>
      </c>
      <c r="D5" s="6">
        <v>1</v>
      </c>
      <c r="E5" s="56"/>
      <c r="F5" s="20">
        <f aca="true" t="shared" si="0" ref="F5:F10">ROUND(D5*E5,0)</f>
        <v>0</v>
      </c>
    </row>
    <row r="6" spans="1:6" s="1" customFormat="1" ht="34.5" customHeight="1">
      <c r="A6" s="6" t="s">
        <v>14</v>
      </c>
      <c r="B6" s="6" t="s">
        <v>15</v>
      </c>
      <c r="C6" s="6" t="s">
        <v>13</v>
      </c>
      <c r="D6" s="6">
        <v>1</v>
      </c>
      <c r="E6" s="57"/>
      <c r="F6" s="20">
        <f t="shared" si="0"/>
        <v>0</v>
      </c>
    </row>
    <row r="7" spans="1:6" s="1" customFormat="1" ht="34.5" customHeight="1">
      <c r="A7" s="6" t="s">
        <v>16</v>
      </c>
      <c r="B7" s="46" t="s">
        <v>17</v>
      </c>
      <c r="C7" s="6" t="s">
        <v>13</v>
      </c>
      <c r="D7" s="6">
        <v>1</v>
      </c>
      <c r="E7" s="57"/>
      <c r="F7" s="20">
        <f t="shared" si="0"/>
        <v>0</v>
      </c>
    </row>
    <row r="8" spans="1:6" s="1" customFormat="1" ht="34.5" customHeight="1">
      <c r="A8" s="6" t="s">
        <v>18</v>
      </c>
      <c r="B8" s="46" t="s">
        <v>105</v>
      </c>
      <c r="C8" s="46" t="s">
        <v>13</v>
      </c>
      <c r="D8" s="46">
        <v>1</v>
      </c>
      <c r="E8" s="57"/>
      <c r="F8" s="20">
        <f t="shared" si="0"/>
        <v>0</v>
      </c>
    </row>
    <row r="9" spans="1:6" s="1" customFormat="1" ht="34.5" customHeight="1">
      <c r="A9" s="6" t="s">
        <v>103</v>
      </c>
      <c r="B9" s="46" t="s">
        <v>104</v>
      </c>
      <c r="C9" s="46" t="s">
        <v>13</v>
      </c>
      <c r="D9" s="46">
        <v>1</v>
      </c>
      <c r="E9" s="57"/>
      <c r="F9" s="20">
        <f t="shared" si="0"/>
        <v>0</v>
      </c>
    </row>
    <row r="10" spans="1:6" s="1" customFormat="1" ht="34.5" customHeight="1">
      <c r="A10" s="6" t="s">
        <v>19</v>
      </c>
      <c r="B10" s="6" t="s">
        <v>20</v>
      </c>
      <c r="C10" s="6" t="s">
        <v>13</v>
      </c>
      <c r="D10" s="6">
        <v>1</v>
      </c>
      <c r="E10" s="57"/>
      <c r="F10" s="20">
        <f t="shared" si="0"/>
        <v>0</v>
      </c>
    </row>
    <row r="11" spans="1:10" ht="34.5" customHeight="1">
      <c r="A11" s="66" t="s">
        <v>21</v>
      </c>
      <c r="B11" s="67"/>
      <c r="C11" s="67"/>
      <c r="D11" s="68">
        <f>ROUND(SUM(F5:F10),0)</f>
        <v>0</v>
      </c>
      <c r="E11" s="68"/>
      <c r="F11" s="47" t="s">
        <v>22</v>
      </c>
      <c r="G11" s="10"/>
      <c r="H11" s="10"/>
      <c r="I11" s="10"/>
      <c r="J11" s="10"/>
    </row>
  </sheetData>
  <sheetProtection password="9DE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 horizontalCentered="1"/>
  <pageMargins left="0.7479166666666667" right="0.7479166666666667" top="0.7868055555555555" bottom="0.9840277777777777" header="0.5111111111111111" footer="4.389583333333333"/>
  <pageSetup horizontalDpi="600" verticalDpi="600" orientation="portrait" paperSize="9" r:id="rId1"/>
  <headerFooter alignWithMargins="0">
    <oddFooter>&amp;L&amp;"宋体,加粗"&amp;16投标书签署人签字：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9.875" style="34" customWidth="1"/>
    <col min="2" max="2" width="28.375" style="34" customWidth="1"/>
    <col min="3" max="3" width="8.25390625" style="34" customWidth="1"/>
    <col min="4" max="4" width="10.00390625" style="35" customWidth="1"/>
    <col min="5" max="5" width="10.25390625" style="36" customWidth="1"/>
    <col min="6" max="6" width="11.25390625" style="36" customWidth="1"/>
    <col min="7" max="9" width="9.00390625" style="33" customWidth="1"/>
    <col min="10" max="10" width="11.375" style="33" customWidth="1"/>
    <col min="11" max="11" width="11.00390625" style="33" customWidth="1"/>
    <col min="12" max="13" width="9.00390625" style="33" customWidth="1"/>
    <col min="14" max="16384" width="9.00390625" style="34" customWidth="1"/>
  </cols>
  <sheetData>
    <row r="1" spans="1:13" ht="40.5" customHeight="1">
      <c r="A1" s="69" t="s">
        <v>0</v>
      </c>
      <c r="B1" s="69"/>
      <c r="C1" s="69"/>
      <c r="D1" s="69"/>
      <c r="E1" s="69"/>
      <c r="F1" s="69"/>
      <c r="G1" s="34"/>
      <c r="H1" s="34"/>
      <c r="I1" s="34"/>
      <c r="J1" s="34"/>
      <c r="K1" s="34"/>
      <c r="L1" s="34"/>
      <c r="M1" s="34"/>
    </row>
    <row r="2" spans="1:6" ht="35.25" customHeight="1">
      <c r="A2" s="37" t="s">
        <v>1</v>
      </c>
      <c r="B2" s="70" t="str">
        <f>'第100章'!B2</f>
        <v>门头沟区下马岭桥中修工程</v>
      </c>
      <c r="C2" s="70"/>
      <c r="D2" s="70"/>
      <c r="E2" s="71" t="s">
        <v>23</v>
      </c>
      <c r="F2" s="71"/>
    </row>
    <row r="3" spans="1:6" ht="35.25" customHeight="1">
      <c r="A3" s="72" t="s">
        <v>24</v>
      </c>
      <c r="B3" s="73"/>
      <c r="C3" s="73"/>
      <c r="D3" s="73"/>
      <c r="E3" s="73"/>
      <c r="F3" s="74"/>
    </row>
    <row r="4" spans="1:6" ht="35.25" customHeight="1">
      <c r="A4" s="38" t="s">
        <v>5</v>
      </c>
      <c r="B4" s="38" t="s">
        <v>6</v>
      </c>
      <c r="C4" s="38" t="s">
        <v>7</v>
      </c>
      <c r="D4" s="39" t="s">
        <v>8</v>
      </c>
      <c r="E4" s="40" t="s">
        <v>9</v>
      </c>
      <c r="F4" s="40" t="s">
        <v>10</v>
      </c>
    </row>
    <row r="5" spans="1:13" s="32" customFormat="1" ht="35.25" customHeight="1">
      <c r="A5" s="41" t="s">
        <v>25</v>
      </c>
      <c r="B5" s="42" t="s">
        <v>26</v>
      </c>
      <c r="C5" s="7" t="s">
        <v>27</v>
      </c>
      <c r="D5" s="43"/>
      <c r="E5" s="58"/>
      <c r="F5" s="20"/>
      <c r="G5" s="44"/>
      <c r="H5" s="44"/>
      <c r="I5" s="44"/>
      <c r="J5" s="44"/>
      <c r="K5" s="44"/>
      <c r="L5" s="44"/>
      <c r="M5" s="44"/>
    </row>
    <row r="6" spans="1:13" s="32" customFormat="1" ht="35.25" customHeight="1">
      <c r="A6" s="41" t="s">
        <v>28</v>
      </c>
      <c r="B6" s="42" t="s">
        <v>32</v>
      </c>
      <c r="C6" s="7" t="s">
        <v>30</v>
      </c>
      <c r="D6" s="45">
        <v>26</v>
      </c>
      <c r="E6" s="58"/>
      <c r="F6" s="20">
        <f>ROUND(D6*E6,0)</f>
        <v>0</v>
      </c>
      <c r="G6" s="44"/>
      <c r="H6" s="44"/>
      <c r="I6" s="44"/>
      <c r="J6" s="44"/>
      <c r="K6" s="44"/>
      <c r="L6" s="44"/>
      <c r="M6" s="44"/>
    </row>
    <row r="7" spans="1:13" s="32" customFormat="1" ht="35.25" customHeight="1">
      <c r="A7" s="41" t="s">
        <v>31</v>
      </c>
      <c r="B7" s="42" t="s">
        <v>34</v>
      </c>
      <c r="C7" s="7" t="s">
        <v>30</v>
      </c>
      <c r="D7" s="45">
        <v>39</v>
      </c>
      <c r="E7" s="58"/>
      <c r="F7" s="20">
        <f>ROUND(D7*E7,0)</f>
        <v>0</v>
      </c>
      <c r="G7" s="44"/>
      <c r="H7" s="44"/>
      <c r="I7" s="44"/>
      <c r="J7" s="44"/>
      <c r="K7" s="44"/>
      <c r="L7" s="44"/>
      <c r="M7" s="44"/>
    </row>
    <row r="8" spans="1:13" s="32" customFormat="1" ht="35.25" customHeight="1">
      <c r="A8" s="52" t="s">
        <v>114</v>
      </c>
      <c r="B8" s="42" t="s">
        <v>29</v>
      </c>
      <c r="C8" s="7" t="s">
        <v>30</v>
      </c>
      <c r="D8" s="43">
        <v>57.22</v>
      </c>
      <c r="E8" s="58"/>
      <c r="F8" s="20">
        <f>ROUND(D8*E8,0)</f>
        <v>0</v>
      </c>
      <c r="G8" s="44"/>
      <c r="H8" s="44"/>
      <c r="I8" s="44"/>
      <c r="J8" s="44"/>
      <c r="K8" s="44"/>
      <c r="L8" s="44"/>
      <c r="M8" s="44"/>
    </row>
    <row r="9" spans="1:13" s="32" customFormat="1" ht="35.25" customHeight="1">
      <c r="A9" s="52" t="s">
        <v>115</v>
      </c>
      <c r="B9" s="53" t="s">
        <v>116</v>
      </c>
      <c r="C9" s="7"/>
      <c r="D9" s="45"/>
      <c r="E9" s="58"/>
      <c r="F9" s="20"/>
      <c r="G9" s="44"/>
      <c r="H9" s="44"/>
      <c r="I9" s="44"/>
      <c r="J9" s="44"/>
      <c r="K9" s="44"/>
      <c r="L9" s="44"/>
      <c r="M9" s="44"/>
    </row>
    <row r="10" spans="1:13" s="32" customFormat="1" ht="35.25" customHeight="1">
      <c r="A10" s="41" t="s">
        <v>28</v>
      </c>
      <c r="B10" s="53" t="s">
        <v>117</v>
      </c>
      <c r="C10" s="7" t="s">
        <v>35</v>
      </c>
      <c r="D10" s="45">
        <v>757.5</v>
      </c>
      <c r="E10" s="58"/>
      <c r="F10" s="20">
        <f>ROUND(D10*E10,0)</f>
        <v>0</v>
      </c>
      <c r="G10" s="44"/>
      <c r="H10" s="44"/>
      <c r="I10" s="44"/>
      <c r="J10" s="44"/>
      <c r="K10" s="44"/>
      <c r="L10" s="44"/>
      <c r="M10" s="44"/>
    </row>
    <row r="11" spans="1:6" s="33" customFormat="1" ht="35.25" customHeight="1">
      <c r="A11" s="66" t="s">
        <v>36</v>
      </c>
      <c r="B11" s="67"/>
      <c r="C11" s="67"/>
      <c r="D11" s="75">
        <f>SUM(F5:F10)</f>
        <v>0</v>
      </c>
      <c r="E11" s="75"/>
      <c r="F11" s="25" t="s">
        <v>22</v>
      </c>
    </row>
  </sheetData>
  <sheetProtection password="9DE9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6680555555555555" right="0.6680555555555555" top="0.9840277777777777" bottom="0.9840277777777777" header="0.5111111111111111" footer="1.968055555555555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9.00390625" style="11" customWidth="1"/>
    <col min="2" max="2" width="24.25390625" style="12" customWidth="1"/>
    <col min="3" max="3" width="9.125" style="9" customWidth="1"/>
    <col min="4" max="4" width="9.75390625" style="13" customWidth="1"/>
    <col min="5" max="5" width="13.25390625" style="14" customWidth="1"/>
    <col min="6" max="6" width="13.50390625" style="14" customWidth="1"/>
    <col min="7" max="16384" width="9.00390625" style="9" customWidth="1"/>
  </cols>
  <sheetData>
    <row r="1" spans="1:6" ht="25.5" customHeight="1">
      <c r="A1" s="61" t="s">
        <v>0</v>
      </c>
      <c r="B1" s="61"/>
      <c r="C1" s="61"/>
      <c r="D1" s="61"/>
      <c r="E1" s="61"/>
      <c r="F1" s="61"/>
    </row>
    <row r="2" spans="1:6" ht="39" customHeight="1">
      <c r="A2" s="15" t="s">
        <v>1</v>
      </c>
      <c r="B2" s="76" t="str">
        <f>'第100章'!B2</f>
        <v>门头沟区下马岭桥中修工程</v>
      </c>
      <c r="C2" s="76"/>
      <c r="D2" s="76"/>
      <c r="E2" s="77" t="s">
        <v>23</v>
      </c>
      <c r="F2" s="77"/>
    </row>
    <row r="3" spans="1:6" ht="36.75" customHeight="1">
      <c r="A3" s="72" t="s">
        <v>37</v>
      </c>
      <c r="B3" s="73"/>
      <c r="C3" s="73"/>
      <c r="D3" s="73"/>
      <c r="E3" s="73"/>
      <c r="F3" s="74"/>
    </row>
    <row r="4" spans="1:6" ht="36.75" customHeight="1">
      <c r="A4" s="16" t="s">
        <v>5</v>
      </c>
      <c r="B4" s="16" t="s">
        <v>6</v>
      </c>
      <c r="C4" s="16" t="s">
        <v>7</v>
      </c>
      <c r="D4" s="17" t="s">
        <v>8</v>
      </c>
      <c r="E4" s="18" t="s">
        <v>9</v>
      </c>
      <c r="F4" s="18" t="s">
        <v>10</v>
      </c>
    </row>
    <row r="5" spans="1:6" s="1" customFormat="1" ht="29.25" customHeight="1">
      <c r="A5" s="6" t="s">
        <v>38</v>
      </c>
      <c r="B5" s="19" t="s">
        <v>39</v>
      </c>
      <c r="C5" s="6" t="s">
        <v>27</v>
      </c>
      <c r="D5" s="31" t="s">
        <v>27</v>
      </c>
      <c r="E5" s="22"/>
      <c r="F5" s="56"/>
    </row>
    <row r="6" spans="1:6" s="1" customFormat="1" ht="29.25" customHeight="1">
      <c r="A6" s="6" t="s">
        <v>28</v>
      </c>
      <c r="B6" s="19" t="s">
        <v>39</v>
      </c>
      <c r="C6" s="7" t="s">
        <v>35</v>
      </c>
      <c r="D6" s="23">
        <v>300</v>
      </c>
      <c r="E6" s="22"/>
      <c r="F6" s="20">
        <f>ROUND(D6*E6,0)</f>
        <v>0</v>
      </c>
    </row>
    <row r="7" spans="1:6" s="1" customFormat="1" ht="29.25" customHeight="1">
      <c r="A7" s="6" t="s">
        <v>40</v>
      </c>
      <c r="B7" s="19" t="s">
        <v>41</v>
      </c>
      <c r="C7" s="7" t="s">
        <v>27</v>
      </c>
      <c r="D7" s="23"/>
      <c r="E7" s="22"/>
      <c r="F7" s="20"/>
    </row>
    <row r="8" spans="1:6" s="1" customFormat="1" ht="29.25" customHeight="1">
      <c r="A8" s="6" t="s">
        <v>28</v>
      </c>
      <c r="B8" s="19" t="s">
        <v>42</v>
      </c>
      <c r="C8" s="7" t="s">
        <v>35</v>
      </c>
      <c r="D8" s="23">
        <f>457.5+300</f>
        <v>757.5</v>
      </c>
      <c r="E8" s="22"/>
      <c r="F8" s="20">
        <f>ROUND(D8*E8,0)</f>
        <v>0</v>
      </c>
    </row>
    <row r="9" spans="1:6" s="10" customFormat="1" ht="29.25" customHeight="1">
      <c r="A9" s="66" t="s">
        <v>43</v>
      </c>
      <c r="B9" s="67"/>
      <c r="C9" s="67"/>
      <c r="D9" s="75">
        <f>SUM(F5:F8)</f>
        <v>0</v>
      </c>
      <c r="E9" s="75"/>
      <c r="F9" s="25" t="s">
        <v>22</v>
      </c>
    </row>
  </sheetData>
  <sheetProtection password="9DE9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9840277777777777" bottom="0.9840277777777777" header="0.5111111111111111" footer="3.8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I32" sqref="I32"/>
    </sheetView>
  </sheetViews>
  <sheetFormatPr defaultColWidth="9.00390625" defaultRowHeight="14.25"/>
  <cols>
    <col min="1" max="1" width="9.50390625" style="11" customWidth="1"/>
    <col min="2" max="2" width="32.375" style="12" customWidth="1"/>
    <col min="3" max="3" width="6.50390625" style="9" customWidth="1"/>
    <col min="4" max="4" width="9.375" style="13" customWidth="1"/>
    <col min="5" max="5" width="10.875" style="14" customWidth="1"/>
    <col min="6" max="6" width="11.625" style="14" customWidth="1"/>
    <col min="7" max="7" width="11.00390625" style="10" customWidth="1"/>
    <col min="8" max="9" width="9.00390625" style="10" customWidth="1"/>
    <col min="10" max="16384" width="9.00390625" style="9" customWidth="1"/>
  </cols>
  <sheetData>
    <row r="1" spans="1:9" ht="38.25" customHeight="1">
      <c r="A1" s="61" t="s">
        <v>0</v>
      </c>
      <c r="B1" s="61"/>
      <c r="C1" s="61"/>
      <c r="D1" s="61"/>
      <c r="E1" s="61"/>
      <c r="F1" s="61"/>
      <c r="G1" s="9"/>
      <c r="H1" s="9"/>
      <c r="I1" s="9"/>
    </row>
    <row r="2" spans="1:6" ht="38.25" customHeight="1">
      <c r="A2" s="15" t="s">
        <v>1</v>
      </c>
      <c r="B2" s="76" t="str">
        <f>'第100章'!B2</f>
        <v>门头沟区下马岭桥中修工程</v>
      </c>
      <c r="C2" s="76"/>
      <c r="D2" s="76"/>
      <c r="E2" s="77" t="s">
        <v>23</v>
      </c>
      <c r="F2" s="77"/>
    </row>
    <row r="3" spans="1:6" ht="25.5" customHeight="1">
      <c r="A3" s="72" t="s">
        <v>44</v>
      </c>
      <c r="B3" s="73"/>
      <c r="C3" s="73"/>
      <c r="D3" s="73"/>
      <c r="E3" s="73"/>
      <c r="F3" s="74"/>
    </row>
    <row r="4" spans="1:6" ht="25.5" customHeight="1">
      <c r="A4" s="16" t="s">
        <v>5</v>
      </c>
      <c r="B4" s="16" t="s">
        <v>6</v>
      </c>
      <c r="C4" s="16" t="s">
        <v>7</v>
      </c>
      <c r="D4" s="17" t="s">
        <v>8</v>
      </c>
      <c r="E4" s="18" t="s">
        <v>9</v>
      </c>
      <c r="F4" s="18" t="s">
        <v>10</v>
      </c>
    </row>
    <row r="5" spans="1:9" s="1" customFormat="1" ht="25.5" customHeight="1">
      <c r="A5" s="49" t="s">
        <v>106</v>
      </c>
      <c r="B5" s="50" t="s">
        <v>107</v>
      </c>
      <c r="C5" s="7"/>
      <c r="D5" s="28"/>
      <c r="E5" s="29"/>
      <c r="F5" s="20"/>
      <c r="G5" s="30"/>
      <c r="H5" s="30"/>
      <c r="I5" s="30"/>
    </row>
    <row r="6" spans="1:9" s="1" customFormat="1" ht="25.5" customHeight="1">
      <c r="A6" s="26" t="s">
        <v>28</v>
      </c>
      <c r="B6" s="50" t="s">
        <v>108</v>
      </c>
      <c r="C6" s="7" t="s">
        <v>30</v>
      </c>
      <c r="D6" s="28">
        <v>23.4</v>
      </c>
      <c r="E6" s="29"/>
      <c r="F6" s="20">
        <f aca="true" t="shared" si="0" ref="F6:F25">ROUND(D6*E6,0)</f>
        <v>0</v>
      </c>
      <c r="G6" s="30"/>
      <c r="H6" s="30"/>
      <c r="I6" s="30"/>
    </row>
    <row r="7" spans="1:9" s="1" customFormat="1" ht="25.5" customHeight="1">
      <c r="A7" s="26" t="s">
        <v>48</v>
      </c>
      <c r="B7" s="27" t="s">
        <v>49</v>
      </c>
      <c r="C7" s="7"/>
      <c r="D7" s="28"/>
      <c r="E7" s="29"/>
      <c r="F7" s="20"/>
      <c r="G7" s="30"/>
      <c r="H7" s="30"/>
      <c r="I7" s="30"/>
    </row>
    <row r="8" spans="1:9" s="1" customFormat="1" ht="25.5" customHeight="1">
      <c r="A8" s="26" t="s">
        <v>28</v>
      </c>
      <c r="B8" s="27" t="s">
        <v>50</v>
      </c>
      <c r="C8" s="7" t="s">
        <v>30</v>
      </c>
      <c r="D8" s="28">
        <v>50</v>
      </c>
      <c r="E8" s="29"/>
      <c r="F8" s="20">
        <f t="shared" si="0"/>
        <v>0</v>
      </c>
      <c r="G8" s="30"/>
      <c r="H8" s="30"/>
      <c r="I8" s="30"/>
    </row>
    <row r="9" spans="1:9" s="1" customFormat="1" ht="25.5" customHeight="1">
      <c r="A9" s="26" t="s">
        <v>31</v>
      </c>
      <c r="B9" s="27" t="s">
        <v>51</v>
      </c>
      <c r="C9" s="7" t="s">
        <v>30</v>
      </c>
      <c r="D9" s="28">
        <v>5.26</v>
      </c>
      <c r="E9" s="29"/>
      <c r="F9" s="20">
        <f t="shared" si="0"/>
        <v>0</v>
      </c>
      <c r="G9" s="30"/>
      <c r="H9" s="30"/>
      <c r="I9" s="30"/>
    </row>
    <row r="10" spans="1:9" s="1" customFormat="1" ht="25.5" customHeight="1">
      <c r="A10" s="51" t="s">
        <v>109</v>
      </c>
      <c r="B10" s="50" t="s">
        <v>110</v>
      </c>
      <c r="C10" s="7" t="s">
        <v>47</v>
      </c>
      <c r="D10" s="28">
        <v>126</v>
      </c>
      <c r="E10" s="29"/>
      <c r="F10" s="20">
        <f t="shared" si="0"/>
        <v>0</v>
      </c>
      <c r="G10" s="30"/>
      <c r="H10" s="30"/>
      <c r="I10" s="30"/>
    </row>
    <row r="11" spans="1:9" s="1" customFormat="1" ht="25.5" customHeight="1">
      <c r="A11" s="26" t="s">
        <v>52</v>
      </c>
      <c r="B11" s="27" t="s">
        <v>53</v>
      </c>
      <c r="C11" s="7" t="s">
        <v>27</v>
      </c>
      <c r="D11" s="28"/>
      <c r="E11" s="29"/>
      <c r="F11" s="20"/>
      <c r="G11" s="30"/>
      <c r="H11" s="30"/>
      <c r="I11" s="30"/>
    </row>
    <row r="12" spans="1:9" s="1" customFormat="1" ht="31.5" customHeight="1">
      <c r="A12" s="48" t="s">
        <v>28</v>
      </c>
      <c r="B12" s="27" t="s">
        <v>119</v>
      </c>
      <c r="C12" s="7" t="s">
        <v>30</v>
      </c>
      <c r="D12" s="28">
        <v>76.7</v>
      </c>
      <c r="E12" s="29"/>
      <c r="F12" s="20">
        <f t="shared" si="0"/>
        <v>0</v>
      </c>
      <c r="G12" s="30"/>
      <c r="H12" s="30"/>
      <c r="I12" s="30"/>
    </row>
    <row r="13" spans="1:9" s="1" customFormat="1" ht="25.5" customHeight="1">
      <c r="A13" s="26" t="s">
        <v>54</v>
      </c>
      <c r="B13" s="27" t="s">
        <v>55</v>
      </c>
      <c r="C13" s="7" t="s">
        <v>35</v>
      </c>
      <c r="D13" s="28">
        <v>566.6</v>
      </c>
      <c r="E13" s="29"/>
      <c r="F13" s="20">
        <f t="shared" si="0"/>
        <v>0</v>
      </c>
      <c r="G13" s="30"/>
      <c r="H13" s="30"/>
      <c r="I13" s="30"/>
    </row>
    <row r="14" spans="1:9" s="1" customFormat="1" ht="25.5" customHeight="1">
      <c r="A14" s="51" t="s">
        <v>113</v>
      </c>
      <c r="B14" s="27" t="s">
        <v>45</v>
      </c>
      <c r="C14" s="7" t="s">
        <v>27</v>
      </c>
      <c r="D14" s="28"/>
      <c r="E14" s="29"/>
      <c r="F14" s="20"/>
      <c r="G14" s="30"/>
      <c r="H14" s="30"/>
      <c r="I14" s="30"/>
    </row>
    <row r="15" spans="1:9" s="1" customFormat="1" ht="30.75" customHeight="1">
      <c r="A15" s="26" t="s">
        <v>28</v>
      </c>
      <c r="B15" s="27" t="s">
        <v>46</v>
      </c>
      <c r="C15" s="7" t="s">
        <v>35</v>
      </c>
      <c r="D15" s="28">
        <v>70.2</v>
      </c>
      <c r="E15" s="29"/>
      <c r="F15" s="20">
        <f t="shared" si="0"/>
        <v>0</v>
      </c>
      <c r="G15" s="30"/>
      <c r="H15" s="30"/>
      <c r="I15" s="30"/>
    </row>
    <row r="16" spans="1:9" s="1" customFormat="1" ht="25.5" customHeight="1">
      <c r="A16" s="26" t="s">
        <v>31</v>
      </c>
      <c r="B16" s="27" t="s">
        <v>118</v>
      </c>
      <c r="C16" s="54" t="s">
        <v>30</v>
      </c>
      <c r="D16" s="28">
        <v>11.38</v>
      </c>
      <c r="E16" s="29"/>
      <c r="F16" s="20">
        <f t="shared" si="0"/>
        <v>0</v>
      </c>
      <c r="G16" s="30"/>
      <c r="H16" s="30"/>
      <c r="I16" s="30"/>
    </row>
    <row r="17" spans="1:9" s="1" customFormat="1" ht="25.5" customHeight="1">
      <c r="A17" s="26" t="s">
        <v>67</v>
      </c>
      <c r="B17" s="27" t="s">
        <v>68</v>
      </c>
      <c r="C17" s="7" t="s">
        <v>27</v>
      </c>
      <c r="D17" s="28"/>
      <c r="E17" s="29"/>
      <c r="F17" s="20"/>
      <c r="G17" s="30"/>
      <c r="H17" s="30"/>
      <c r="I17" s="30"/>
    </row>
    <row r="18" spans="1:9" s="1" customFormat="1" ht="25.5" customHeight="1">
      <c r="A18" s="26" t="s">
        <v>28</v>
      </c>
      <c r="B18" s="27" t="s">
        <v>69</v>
      </c>
      <c r="C18" s="7" t="s">
        <v>70</v>
      </c>
      <c r="D18" s="55">
        <v>20</v>
      </c>
      <c r="E18" s="29"/>
      <c r="F18" s="20">
        <f t="shared" si="0"/>
        <v>0</v>
      </c>
      <c r="G18" s="30"/>
      <c r="H18" s="30"/>
      <c r="I18" s="30"/>
    </row>
    <row r="19" spans="1:9" s="1" customFormat="1" ht="25.5" customHeight="1">
      <c r="A19" s="26" t="s">
        <v>71</v>
      </c>
      <c r="B19" s="27" t="s">
        <v>72</v>
      </c>
      <c r="C19" s="7" t="s">
        <v>47</v>
      </c>
      <c r="D19" s="28">
        <v>23.52</v>
      </c>
      <c r="E19" s="29"/>
      <c r="F19" s="20">
        <f t="shared" si="0"/>
        <v>0</v>
      </c>
      <c r="G19" s="30"/>
      <c r="H19" s="30"/>
      <c r="I19" s="30"/>
    </row>
    <row r="20" spans="1:9" s="1" customFormat="1" ht="25.5" customHeight="1">
      <c r="A20" s="51" t="s">
        <v>111</v>
      </c>
      <c r="B20" s="27" t="s">
        <v>56</v>
      </c>
      <c r="C20" s="7" t="s">
        <v>27</v>
      </c>
      <c r="D20" s="28"/>
      <c r="E20" s="85"/>
      <c r="F20" s="20"/>
      <c r="G20" s="30"/>
      <c r="H20" s="30"/>
      <c r="I20" s="30"/>
    </row>
    <row r="21" spans="1:9" s="1" customFormat="1" ht="25.5" customHeight="1">
      <c r="A21" s="26" t="s">
        <v>28</v>
      </c>
      <c r="B21" s="27" t="s">
        <v>57</v>
      </c>
      <c r="C21" s="7" t="s">
        <v>35</v>
      </c>
      <c r="D21" s="28">
        <v>1469.3</v>
      </c>
      <c r="E21" s="85"/>
      <c r="F21" s="20">
        <f t="shared" si="0"/>
        <v>0</v>
      </c>
      <c r="G21" s="30"/>
      <c r="H21" s="30"/>
      <c r="I21" s="30"/>
    </row>
    <row r="22" spans="1:9" s="1" customFormat="1" ht="25.5" customHeight="1">
      <c r="A22" s="26" t="s">
        <v>31</v>
      </c>
      <c r="B22" s="27" t="s">
        <v>58</v>
      </c>
      <c r="C22" s="7" t="s">
        <v>30</v>
      </c>
      <c r="D22" s="28">
        <v>0.5</v>
      </c>
      <c r="E22" s="85"/>
      <c r="F22" s="20">
        <f t="shared" si="0"/>
        <v>0</v>
      </c>
      <c r="G22" s="30"/>
      <c r="H22" s="30"/>
      <c r="I22" s="30"/>
    </row>
    <row r="23" spans="1:9" s="1" customFormat="1" ht="25.5" customHeight="1">
      <c r="A23" s="26" t="s">
        <v>33</v>
      </c>
      <c r="B23" s="27" t="s">
        <v>59</v>
      </c>
      <c r="C23" s="7" t="s">
        <v>47</v>
      </c>
      <c r="D23" s="28">
        <v>300</v>
      </c>
      <c r="E23" s="85"/>
      <c r="F23" s="20">
        <f t="shared" si="0"/>
        <v>0</v>
      </c>
      <c r="G23" s="30"/>
      <c r="H23" s="30"/>
      <c r="I23" s="30"/>
    </row>
    <row r="24" spans="1:9" s="1" customFormat="1" ht="25.5" customHeight="1">
      <c r="A24" s="26" t="s">
        <v>60</v>
      </c>
      <c r="B24" s="27" t="s">
        <v>61</v>
      </c>
      <c r="C24" s="7" t="s">
        <v>47</v>
      </c>
      <c r="D24" s="28">
        <v>150</v>
      </c>
      <c r="E24" s="85"/>
      <c r="F24" s="20">
        <f t="shared" si="0"/>
        <v>0</v>
      </c>
      <c r="G24" s="30"/>
      <c r="H24" s="30"/>
      <c r="I24" s="30"/>
    </row>
    <row r="25" spans="1:9" s="1" customFormat="1" ht="25.5" customHeight="1">
      <c r="A25" s="26" t="s">
        <v>62</v>
      </c>
      <c r="B25" s="27" t="s">
        <v>63</v>
      </c>
      <c r="C25" s="7" t="s">
        <v>35</v>
      </c>
      <c r="D25" s="28">
        <v>100</v>
      </c>
      <c r="E25" s="85"/>
      <c r="F25" s="20">
        <f t="shared" si="0"/>
        <v>0</v>
      </c>
      <c r="G25" s="30"/>
      <c r="H25" s="30"/>
      <c r="I25" s="30"/>
    </row>
    <row r="26" spans="1:9" s="1" customFormat="1" ht="25.5" customHeight="1">
      <c r="A26" s="51" t="s">
        <v>112</v>
      </c>
      <c r="B26" s="27" t="s">
        <v>64</v>
      </c>
      <c r="C26" s="7"/>
      <c r="D26" s="28"/>
      <c r="E26" s="85"/>
      <c r="F26" s="20"/>
      <c r="G26" s="30"/>
      <c r="H26" s="30"/>
      <c r="I26" s="30"/>
    </row>
    <row r="27" spans="1:9" s="1" customFormat="1" ht="25.5" customHeight="1">
      <c r="A27" s="26" t="s">
        <v>28</v>
      </c>
      <c r="B27" s="50" t="s">
        <v>120</v>
      </c>
      <c r="C27" s="7" t="s">
        <v>35</v>
      </c>
      <c r="D27" s="28">
        <v>115.9</v>
      </c>
      <c r="E27" s="85"/>
      <c r="F27" s="20">
        <f>ROUND(D27*E27,0)</f>
        <v>0</v>
      </c>
      <c r="G27" s="30"/>
      <c r="H27" s="30"/>
      <c r="I27" s="30"/>
    </row>
    <row r="28" spans="1:9" s="1" customFormat="1" ht="25.5" customHeight="1">
      <c r="A28" s="26" t="s">
        <v>31</v>
      </c>
      <c r="B28" s="27" t="s">
        <v>65</v>
      </c>
      <c r="C28" s="7" t="s">
        <v>35</v>
      </c>
      <c r="D28" s="28">
        <v>115.9</v>
      </c>
      <c r="E28" s="85"/>
      <c r="F28" s="20">
        <f>ROUND(D28*E28,0)</f>
        <v>0</v>
      </c>
      <c r="G28" s="30"/>
      <c r="H28" s="30"/>
      <c r="I28" s="30"/>
    </row>
    <row r="29" spans="1:9" s="1" customFormat="1" ht="25.5" customHeight="1">
      <c r="A29" s="26" t="s">
        <v>33</v>
      </c>
      <c r="B29" s="27" t="s">
        <v>121</v>
      </c>
      <c r="C29" s="7" t="s">
        <v>35</v>
      </c>
      <c r="D29" s="28">
        <v>33.6</v>
      </c>
      <c r="E29" s="85"/>
      <c r="F29" s="20">
        <f>ROUND(D29*E29,0)</f>
        <v>0</v>
      </c>
      <c r="G29" s="30"/>
      <c r="H29" s="30"/>
      <c r="I29" s="30"/>
    </row>
    <row r="30" spans="1:9" s="1" customFormat="1" ht="25.5" customHeight="1">
      <c r="A30" s="26" t="s">
        <v>60</v>
      </c>
      <c r="B30" s="27" t="s">
        <v>122</v>
      </c>
      <c r="C30" s="7" t="s">
        <v>66</v>
      </c>
      <c r="D30" s="60">
        <v>880</v>
      </c>
      <c r="E30" s="85"/>
      <c r="F30" s="20">
        <f>ROUND(D30*E30,0)</f>
        <v>0</v>
      </c>
      <c r="G30" s="30"/>
      <c r="H30" s="30"/>
      <c r="I30" s="30"/>
    </row>
    <row r="31" spans="1:9" s="1" customFormat="1" ht="25.5" customHeight="1">
      <c r="A31" s="26" t="s">
        <v>62</v>
      </c>
      <c r="B31" s="50" t="s">
        <v>123</v>
      </c>
      <c r="C31" s="59" t="s">
        <v>35</v>
      </c>
      <c r="D31" s="28">
        <v>33.6</v>
      </c>
      <c r="E31" s="85"/>
      <c r="F31" s="20">
        <f>ROUND(D31*E31,0)</f>
        <v>0</v>
      </c>
      <c r="G31" s="30"/>
      <c r="H31" s="30"/>
      <c r="I31" s="30"/>
    </row>
    <row r="32" spans="1:6" ht="25.5" customHeight="1">
      <c r="A32" s="66" t="s">
        <v>73</v>
      </c>
      <c r="B32" s="67"/>
      <c r="C32" s="67"/>
      <c r="D32" s="75">
        <f>SUM(F5:F31)</f>
        <v>0</v>
      </c>
      <c r="E32" s="75"/>
      <c r="F32" s="25" t="s">
        <v>22</v>
      </c>
    </row>
    <row r="33" ht="30" customHeight="1"/>
  </sheetData>
  <sheetProtection password="9DE9" sheet="1"/>
  <protectedRanges>
    <protectedRange sqref="E6 E8:E10 E12:E13 E15:E16 E18:E19 E21:E25 E27:E31" name="区域1"/>
  </protectedRanges>
  <mergeCells count="6">
    <mergeCell ref="A1:F1"/>
    <mergeCell ref="B2:D2"/>
    <mergeCell ref="E2:F2"/>
    <mergeCell ref="A3:F3"/>
    <mergeCell ref="A32:C32"/>
    <mergeCell ref="D32:E32"/>
  </mergeCells>
  <printOptions horizontalCentered="1"/>
  <pageMargins left="0.7480314960629921" right="0.7480314960629921" top="0.984251968503937" bottom="1.1811023622047245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9.00390625" style="11" customWidth="1"/>
    <col min="2" max="2" width="24.75390625" style="12" customWidth="1"/>
    <col min="3" max="3" width="6.50390625" style="9" customWidth="1"/>
    <col min="4" max="4" width="9.75390625" style="13" customWidth="1"/>
    <col min="5" max="5" width="12.25390625" style="14" customWidth="1"/>
    <col min="6" max="6" width="13.00390625" style="14" customWidth="1"/>
    <col min="7" max="16384" width="9.00390625" style="9" customWidth="1"/>
  </cols>
  <sheetData>
    <row r="1" spans="1:6" ht="25.5" customHeight="1">
      <c r="A1" s="61" t="s">
        <v>0</v>
      </c>
      <c r="B1" s="61"/>
      <c r="C1" s="61"/>
      <c r="D1" s="61"/>
      <c r="E1" s="61"/>
      <c r="F1" s="61"/>
    </row>
    <row r="2" spans="1:6" ht="39" customHeight="1">
      <c r="A2" s="15" t="s">
        <v>1</v>
      </c>
      <c r="B2" s="76" t="str">
        <f>'第100章'!B2</f>
        <v>门头沟区下马岭桥中修工程</v>
      </c>
      <c r="C2" s="76"/>
      <c r="D2" s="76"/>
      <c r="E2" s="77" t="s">
        <v>23</v>
      </c>
      <c r="F2" s="77"/>
    </row>
    <row r="3" spans="1:6" ht="36.75" customHeight="1">
      <c r="A3" s="72" t="s">
        <v>74</v>
      </c>
      <c r="B3" s="73"/>
      <c r="C3" s="73"/>
      <c r="D3" s="73"/>
      <c r="E3" s="73"/>
      <c r="F3" s="74"/>
    </row>
    <row r="4" spans="1:6" ht="36.75" customHeight="1">
      <c r="A4" s="16" t="s">
        <v>5</v>
      </c>
      <c r="B4" s="16" t="s">
        <v>6</v>
      </c>
      <c r="C4" s="16" t="s">
        <v>7</v>
      </c>
      <c r="D4" s="17" t="s">
        <v>8</v>
      </c>
      <c r="E4" s="18" t="s">
        <v>9</v>
      </c>
      <c r="F4" s="18" t="s">
        <v>10</v>
      </c>
    </row>
    <row r="5" spans="1:6" s="1" customFormat="1" ht="29.25" customHeight="1">
      <c r="A5" s="6" t="s">
        <v>75</v>
      </c>
      <c r="B5" s="19" t="s">
        <v>76</v>
      </c>
      <c r="C5" s="7" t="s">
        <v>70</v>
      </c>
      <c r="D5" s="21">
        <v>2</v>
      </c>
      <c r="E5" s="22"/>
      <c r="F5" s="20">
        <f>ROUND(D5*E5,0)</f>
        <v>0</v>
      </c>
    </row>
    <row r="6" spans="1:6" s="1" customFormat="1" ht="29.25" customHeight="1">
      <c r="A6" s="6" t="s">
        <v>77</v>
      </c>
      <c r="B6" s="19" t="s">
        <v>78</v>
      </c>
      <c r="C6" s="7" t="s">
        <v>79</v>
      </c>
      <c r="D6" s="21">
        <v>8</v>
      </c>
      <c r="E6" s="22"/>
      <c r="F6" s="20">
        <f>ROUND(D6*E6,0)</f>
        <v>0</v>
      </c>
    </row>
    <row r="7" spans="1:6" s="1" customFormat="1" ht="29.25" customHeight="1">
      <c r="A7" s="6" t="s">
        <v>80</v>
      </c>
      <c r="B7" s="19" t="s">
        <v>81</v>
      </c>
      <c r="C7" s="7" t="s">
        <v>79</v>
      </c>
      <c r="D7" s="21">
        <v>4</v>
      </c>
      <c r="E7" s="22"/>
      <c r="F7" s="20">
        <f>ROUND(D7*E7,0)</f>
        <v>0</v>
      </c>
    </row>
    <row r="8" spans="1:6" s="1" customFormat="1" ht="29.25" customHeight="1">
      <c r="A8" s="6" t="s">
        <v>82</v>
      </c>
      <c r="B8" s="19" t="s">
        <v>83</v>
      </c>
      <c r="C8" s="7" t="s">
        <v>35</v>
      </c>
      <c r="D8" s="23">
        <f>9.15+18.3+6+12</f>
        <v>45.45</v>
      </c>
      <c r="E8" s="24"/>
      <c r="F8" s="20">
        <f>ROUND(D8*E8,0)</f>
        <v>0</v>
      </c>
    </row>
    <row r="9" spans="1:6" s="10" customFormat="1" ht="29.25" customHeight="1">
      <c r="A9" s="66" t="s">
        <v>84</v>
      </c>
      <c r="B9" s="67"/>
      <c r="C9" s="67"/>
      <c r="D9" s="75">
        <f>SUM(F5:F8)</f>
        <v>0</v>
      </c>
      <c r="E9" s="75"/>
      <c r="F9" s="25" t="s">
        <v>22</v>
      </c>
    </row>
  </sheetData>
  <sheetProtection password="9DE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9840277777777777" bottom="0.9840277777777777" header="0.5111111111111111" footer="3.8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8.125" style="0" customWidth="1"/>
    <col min="2" max="2" width="7.125" style="0" customWidth="1"/>
    <col min="3" max="3" width="44.25390625" style="0" customWidth="1"/>
    <col min="4" max="4" width="19.625" style="2" customWidth="1"/>
  </cols>
  <sheetData>
    <row r="1" spans="1:4" ht="33" customHeight="1">
      <c r="A1" s="69" t="s">
        <v>85</v>
      </c>
      <c r="B1" s="69"/>
      <c r="C1" s="69"/>
      <c r="D1" s="69"/>
    </row>
    <row r="2" spans="1:4" ht="35.25" customHeight="1">
      <c r="A2" s="82" t="s">
        <v>1</v>
      </c>
      <c r="B2" s="82"/>
      <c r="C2" s="3" t="str">
        <f>'第100章'!B2</f>
        <v>门头沟区下马岭桥中修工程</v>
      </c>
      <c r="D2" s="4" t="s">
        <v>3</v>
      </c>
    </row>
    <row r="3" spans="1:4" s="1" customFormat="1" ht="33.75" customHeight="1">
      <c r="A3" s="5" t="s">
        <v>86</v>
      </c>
      <c r="B3" s="5" t="s">
        <v>87</v>
      </c>
      <c r="C3" s="5" t="s">
        <v>88</v>
      </c>
      <c r="D3" s="5" t="s">
        <v>89</v>
      </c>
    </row>
    <row r="4" spans="1:4" s="1" customFormat="1" ht="29.25" customHeight="1">
      <c r="A4" s="6">
        <v>1</v>
      </c>
      <c r="B4" s="6">
        <v>100</v>
      </c>
      <c r="C4" s="6" t="s">
        <v>90</v>
      </c>
      <c r="D4" s="20">
        <f>'第100章'!D11</f>
        <v>0</v>
      </c>
    </row>
    <row r="5" spans="1:4" s="1" customFormat="1" ht="29.25" customHeight="1">
      <c r="A5" s="6">
        <v>2</v>
      </c>
      <c r="B5" s="6">
        <v>200</v>
      </c>
      <c r="C5" s="6" t="s">
        <v>91</v>
      </c>
      <c r="D5" s="20">
        <f>'第200章'!D11</f>
        <v>0</v>
      </c>
    </row>
    <row r="6" spans="1:4" s="1" customFormat="1" ht="29.25" customHeight="1">
      <c r="A6" s="6">
        <v>3</v>
      </c>
      <c r="B6" s="6">
        <v>300</v>
      </c>
      <c r="C6" s="6" t="s">
        <v>92</v>
      </c>
      <c r="D6" s="20">
        <f>'第300章'!D9</f>
        <v>0</v>
      </c>
    </row>
    <row r="7" spans="1:4" s="1" customFormat="1" ht="29.25" customHeight="1">
      <c r="A7" s="6">
        <v>4</v>
      </c>
      <c r="B7" s="6">
        <v>400</v>
      </c>
      <c r="C7" s="6" t="s">
        <v>93</v>
      </c>
      <c r="D7" s="20">
        <f>'第400章'!D32</f>
        <v>0</v>
      </c>
    </row>
    <row r="8" spans="1:4" s="1" customFormat="1" ht="29.25" customHeight="1">
      <c r="A8" s="6">
        <v>5</v>
      </c>
      <c r="B8" s="6">
        <v>500</v>
      </c>
      <c r="C8" s="6" t="s">
        <v>94</v>
      </c>
      <c r="D8" s="20"/>
    </row>
    <row r="9" spans="1:4" s="1" customFormat="1" ht="29.25" customHeight="1">
      <c r="A9" s="6">
        <v>6</v>
      </c>
      <c r="B9" s="6">
        <v>600</v>
      </c>
      <c r="C9" s="6" t="s">
        <v>95</v>
      </c>
      <c r="D9" s="20">
        <f>'第600章'!D9</f>
        <v>0</v>
      </c>
    </row>
    <row r="10" spans="1:4" s="1" customFormat="1" ht="29.25" customHeight="1">
      <c r="A10" s="6">
        <v>7</v>
      </c>
      <c r="B10" s="6">
        <v>700</v>
      </c>
      <c r="C10" s="6" t="s">
        <v>96</v>
      </c>
      <c r="D10" s="20"/>
    </row>
    <row r="11" spans="1:4" s="1" customFormat="1" ht="29.25" customHeight="1">
      <c r="A11" s="6">
        <v>8</v>
      </c>
      <c r="B11" s="80" t="s">
        <v>97</v>
      </c>
      <c r="C11" s="80"/>
      <c r="D11" s="20">
        <f>SUM(D4:D10)</f>
        <v>0</v>
      </c>
    </row>
    <row r="12" spans="1:4" s="1" customFormat="1" ht="29.25" customHeight="1">
      <c r="A12" s="6">
        <v>9</v>
      </c>
      <c r="B12" s="80" t="s">
        <v>98</v>
      </c>
      <c r="C12" s="80"/>
      <c r="D12" s="20"/>
    </row>
    <row r="13" spans="1:4" s="1" customFormat="1" ht="29.25" customHeight="1">
      <c r="A13" s="6">
        <v>10</v>
      </c>
      <c r="B13" s="83" t="s">
        <v>99</v>
      </c>
      <c r="C13" s="84"/>
      <c r="D13" s="20">
        <f>ROUND(1226934*1.5/100,0)</f>
        <v>18404</v>
      </c>
    </row>
    <row r="14" spans="1:4" s="1" customFormat="1" ht="32.25" customHeight="1">
      <c r="A14" s="6">
        <v>11</v>
      </c>
      <c r="B14" s="78" t="s">
        <v>100</v>
      </c>
      <c r="C14" s="79"/>
      <c r="D14" s="20">
        <f>ROUND(D11-D12-D13,0)</f>
        <v>-18404</v>
      </c>
    </row>
    <row r="15" spans="1:4" s="1" customFormat="1" ht="29.25" customHeight="1">
      <c r="A15" s="6">
        <v>12</v>
      </c>
      <c r="B15" s="78" t="s">
        <v>101</v>
      </c>
      <c r="C15" s="79"/>
      <c r="D15" s="20">
        <f>ROUND(D14*5%,0)</f>
        <v>-920</v>
      </c>
    </row>
    <row r="16" spans="1:4" s="1" customFormat="1" ht="29.25" customHeight="1">
      <c r="A16" s="6">
        <v>13</v>
      </c>
      <c r="B16" s="80" t="s">
        <v>102</v>
      </c>
      <c r="C16" s="80"/>
      <c r="D16" s="20">
        <f>D11+D15</f>
        <v>-920</v>
      </c>
    </row>
    <row r="17" spans="1:4" ht="30" customHeight="1">
      <c r="A17" s="81"/>
      <c r="B17" s="81"/>
      <c r="C17" s="81"/>
      <c r="D17"/>
    </row>
    <row r="18" spans="2:3" ht="23.25" customHeight="1">
      <c r="B18" s="8"/>
      <c r="C18" s="9"/>
    </row>
    <row r="19" spans="2:3" ht="23.25" customHeight="1">
      <c r="B19" s="8"/>
      <c r="C19" s="9"/>
    </row>
    <row r="20" spans="2:3" ht="23.25" customHeight="1">
      <c r="B20" s="8"/>
      <c r="C20" s="9"/>
    </row>
    <row r="21" spans="2:3" ht="14.25">
      <c r="B21" s="8"/>
      <c r="C21" s="9"/>
    </row>
  </sheetData>
  <sheetProtection password="9DE9" sheet="1"/>
  <mergeCells count="9">
    <mergeCell ref="B15:C15"/>
    <mergeCell ref="B16:C16"/>
    <mergeCell ref="A17:C17"/>
    <mergeCell ref="A1:D1"/>
    <mergeCell ref="A2:B2"/>
    <mergeCell ref="B11:C11"/>
    <mergeCell ref="B12:C12"/>
    <mergeCell ref="B13:C13"/>
    <mergeCell ref="B14:C14"/>
  </mergeCells>
  <printOptions horizontalCentered="1"/>
  <pageMargins left="0.5506944444444445" right="0.5506944444444445" top="0.9840277777777777" bottom="0.9840277777777777" header="0.5111111111111111" footer="2.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2016-06-01T06:35:51Z</cp:lastPrinted>
  <dcterms:created xsi:type="dcterms:W3CDTF">2008-04-07T07:00:19Z</dcterms:created>
  <dcterms:modified xsi:type="dcterms:W3CDTF">2016-06-01T06:46:21Z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