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0" activeTab="0"/>
  </bookViews>
  <sheets>
    <sheet name="第100章" sheetId="1" r:id="rId1"/>
    <sheet name="第200章 " sheetId="2" r:id="rId2"/>
    <sheet name="第400章" sheetId="3" r:id="rId3"/>
    <sheet name="汇总表" sheetId="4" r:id="rId4"/>
  </sheets>
  <definedNames>
    <definedName name="_xlnm.Print_Titles" localSheetId="1">'第200章 '!$1:$4</definedName>
    <definedName name="_xlnm.Print_Titles" localSheetId="2">'第400章'!$1:$4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<sst xmlns="http://schemas.openxmlformats.org/spreadsheetml/2006/main" count="137" uniqueCount="87">
  <si>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</si>
  <si>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</si>
  <si>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</si>
  <si>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</si>
  <si>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</si>
  <si>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</si>
  <si>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</si>
  <si>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</si>
  <si>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</si>
  <si>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</si>
  <si>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</si>
  <si>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</si>
  <si>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</si>
  <si>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</si>
  <si>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</si>
  <si>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</si>
  <si>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</si>
  <si>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</si>
  <si>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</si>
  <si>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</si>
  <si>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</si>
  <si>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</si>
  <si>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</si>
  <si>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</si>
  <si>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</si>
  <si>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</si>
  <si>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</si>
  <si>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</si>
  <si>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</si>
  <si>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</si>
  <si>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</si>
  <si>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</si>
  <si>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</si>
  <si>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</si>
  <si>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</si>
  <si>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</si>
  <si>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</si>
  <si>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临时道路修建、养护与拆除(包括原道路的养护费和交通导改费)</t>
  </si>
  <si>
    <t>m3</t>
  </si>
  <si>
    <t>金额（元）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</si>
  <si>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</si>
  <si>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</si>
  <si>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</si>
  <si>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</si>
  <si>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</si>
  <si>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按上项（11）金额的3%作为不可预见因素的暂定金额</t>
  </si>
  <si>
    <r>
      <t>清单     第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00章  桥梁、涵洞</t>
    </r>
  </si>
  <si>
    <r>
      <t>清单  第</t>
    </r>
    <r>
      <rPr>
        <sz val="11"/>
        <rFont val="宋体"/>
        <family val="0"/>
      </rPr>
      <t>4</t>
    </r>
    <r>
      <rPr>
        <sz val="11"/>
        <rFont val="宋体"/>
        <family val="0"/>
      </rPr>
      <t>00章 合计   人民币</t>
    </r>
  </si>
  <si>
    <t>通州区通顺路西潞苑人行天桥中修工程</t>
  </si>
  <si>
    <r>
      <t>清单     第</t>
    </r>
    <r>
      <rPr>
        <b/>
        <sz val="14"/>
        <rFont val="宋体"/>
        <family val="0"/>
      </rPr>
      <t>200章  路基</t>
    </r>
  </si>
  <si>
    <r>
      <t>清单  第</t>
    </r>
    <r>
      <rPr>
        <sz val="11"/>
        <rFont val="宋体"/>
        <family val="0"/>
      </rPr>
      <t>2</t>
    </r>
    <r>
      <rPr>
        <sz val="11"/>
        <rFont val="宋体"/>
        <family val="0"/>
      </rPr>
      <t>00章 合计   人民币</t>
    </r>
  </si>
  <si>
    <t>202-3</t>
  </si>
  <si>
    <t>拆除结构物</t>
  </si>
  <si>
    <t>拆除梯道现况表面破损混凝土（均厚5cm）</t>
  </si>
  <si>
    <t>m2</t>
  </si>
  <si>
    <t>拆除地袱外挂板</t>
  </si>
  <si>
    <t>m</t>
  </si>
  <si>
    <t>-c</t>
  </si>
  <si>
    <t>拆除防护网</t>
  </si>
  <si>
    <t>410-8</t>
  </si>
  <si>
    <t>地袱及外挂板</t>
  </si>
  <si>
    <t>C30 地袱</t>
  </si>
  <si>
    <t>植筋（Φ16，深12cm）</t>
  </si>
  <si>
    <t>处</t>
  </si>
  <si>
    <t>-d</t>
  </si>
  <si>
    <t>410-9</t>
  </si>
  <si>
    <t>410-10</t>
  </si>
  <si>
    <t>新增单层扶手</t>
  </si>
  <si>
    <t>415-2</t>
  </si>
  <si>
    <t>桥面铺装</t>
  </si>
  <si>
    <t>梯道局部找平 (C40砼，均厚5cm)</t>
  </si>
  <si>
    <t>彩色薄层防滑层(厚7mm)</t>
  </si>
  <si>
    <t>天桥盲道塑料块 30*30*1.5cm</t>
  </si>
  <si>
    <t>415-4</t>
  </si>
  <si>
    <t>桥面新增排水口</t>
  </si>
  <si>
    <t>417-1</t>
  </si>
  <si>
    <t>橡胶伸缩装置</t>
  </si>
  <si>
    <t>422-1</t>
  </si>
  <si>
    <t>混凝土表面修复</t>
  </si>
  <si>
    <t>全桥涂刷外保护剂</t>
  </si>
  <si>
    <t xml:space="preserve">  货币单位：人民币元</t>
  </si>
  <si>
    <t>地袱修补（聚合物砂浆，均厚3cm）</t>
  </si>
  <si>
    <t>新增地袱外挂板（复合材料）</t>
  </si>
  <si>
    <t>新建防护网</t>
  </si>
  <si>
    <t>桥面U型伸缩缝</t>
  </si>
  <si>
    <t>地袱、栏杆根部聚脲防腐处理</t>
  </si>
  <si>
    <t>梯道、盖梁砼修补（聚合物砂浆，均厚5cm）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</si>
</sst>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  <numFmt numFmtId="197" formatCode="#0"/>
    <numFmt numFmtId="198" formatCode="#0.0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u val="single"/>
      <sz val="1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.5"/>
      <color indexed="8"/>
      <name val="Calibri"/>
      <family val="0"/>
    </font>
    <font>
      <sz val="12"/>
      <color rgb="FFFF0000"/>
      <name val="宋体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1" fillId="0" borderId="2" applyNumberFormat="0" applyFill="0" applyAlignment="0" applyProtection="0"/>
    <xf numFmtId="0" fontId="37" fillId="0" borderId="3" applyNumberFormat="0" applyFill="0" applyAlignment="0" applyProtection="0"/>
    <xf numFmtId="0" fontId="12" fillId="0" borderId="4" applyNumberFormat="0" applyFill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5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6" fillId="4" borderId="0" applyNumberFormat="0" applyBorder="0" applyAlignment="0" applyProtection="0"/>
    <xf numFmtId="0" fontId="42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9" applyNumberFormat="0" applyAlignment="0" applyProtection="0"/>
    <xf numFmtId="0" fontId="18" fillId="14" borderId="10" applyNumberFormat="0" applyAlignment="0" applyProtection="0"/>
    <xf numFmtId="0" fontId="44" fillId="24" borderId="11" applyNumberFormat="0" applyAlignment="0" applyProtection="0"/>
    <xf numFmtId="0" fontId="19" fillId="25" borderId="12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48" fillId="29" borderId="0" applyNumberFormat="0" applyBorder="0" applyAlignment="0" applyProtection="0"/>
    <xf numFmtId="0" fontId="23" fillId="15" borderId="0" applyNumberFormat="0" applyBorder="0" applyAlignment="0" applyProtection="0"/>
    <xf numFmtId="0" fontId="49" fillId="23" borderId="15" applyNumberFormat="0" applyAlignment="0" applyProtection="0"/>
    <xf numFmtId="0" fontId="24" fillId="14" borderId="16" applyNumberFormat="0" applyAlignment="0" applyProtection="0"/>
    <xf numFmtId="0" fontId="50" fillId="30" borderId="9" applyNumberFormat="0" applyAlignment="0" applyProtection="0"/>
    <xf numFmtId="0" fontId="25" fillId="7" borderId="10" applyNumberFormat="0" applyAlignment="0" applyProtection="0"/>
    <xf numFmtId="0" fontId="5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31" borderId="17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3" fillId="0" borderId="19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49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0" fontId="52" fillId="0" borderId="0" xfId="0" applyFont="1" applyFill="1" applyAlignment="1">
      <alignment vertical="center" shrinkToFit="1"/>
    </xf>
    <xf numFmtId="0" fontId="53" fillId="0" borderId="0" xfId="0" applyFont="1" applyFill="1" applyAlignment="1">
      <alignment vertical="center"/>
    </xf>
    <xf numFmtId="176" fontId="54" fillId="0" borderId="19" xfId="0" applyNumberFormat="1" applyFont="1" applyFill="1" applyBorder="1" applyAlignment="1">
      <alignment horizontal="center" vertical="center" shrinkToFit="1"/>
    </xf>
    <xf numFmtId="177" fontId="5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Alignment="1">
      <alignment vertical="center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0" fillId="0" borderId="0" xfId="85" applyFill="1">
      <alignment vertical="center"/>
      <protection/>
    </xf>
    <xf numFmtId="0" fontId="6" fillId="0" borderId="19" xfId="85" applyFont="1" applyFill="1" applyBorder="1" applyAlignment="1">
      <alignment horizontal="center" vertical="center"/>
      <protection/>
    </xf>
    <xf numFmtId="0" fontId="0" fillId="0" borderId="0" xfId="85" applyFont="1" applyFill="1">
      <alignment vertical="center"/>
      <protection/>
    </xf>
    <xf numFmtId="0" fontId="7" fillId="0" borderId="0" xfId="85" applyFont="1" applyFill="1" applyAlignment="1">
      <alignment horizontal="center" vertical="center"/>
      <protection/>
    </xf>
    <xf numFmtId="0" fontId="0" fillId="0" borderId="0" xfId="85">
      <alignment vertical="center"/>
      <protection/>
    </xf>
    <xf numFmtId="177" fontId="6" fillId="0" borderId="19" xfId="85" applyNumberFormat="1" applyFont="1" applyFill="1" applyBorder="1" applyAlignment="1">
      <alignment horizontal="center" vertical="center" shrinkToFit="1"/>
      <protection/>
    </xf>
    <xf numFmtId="177" fontId="6" fillId="0" borderId="19" xfId="85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85" applyFont="1" applyFill="1" applyAlignment="1">
      <alignment horizontal="center" vertical="center"/>
      <protection/>
    </xf>
    <xf numFmtId="0" fontId="1" fillId="8" borderId="20" xfId="144" applyFont="1" applyFill="1" applyBorder="1" applyAlignment="1" applyProtection="1">
      <alignment horizontal="center" vertical="center" wrapText="1"/>
      <protection/>
    </xf>
    <xf numFmtId="0" fontId="1" fillId="8" borderId="21" xfId="144" applyFont="1" applyFill="1" applyBorder="1" applyAlignment="1" applyProtection="1">
      <alignment horizontal="left" vertical="center" wrapText="1"/>
      <protection/>
    </xf>
    <xf numFmtId="0" fontId="1" fillId="8" borderId="21" xfId="144" applyFont="1" applyFill="1" applyBorder="1" applyAlignment="1" applyProtection="1">
      <alignment horizontal="center" vertical="center" wrapText="1"/>
      <protection/>
    </xf>
    <xf numFmtId="195" fontId="1" fillId="8" borderId="21" xfId="144" applyNumberFormat="1" applyFont="1" applyFill="1" applyBorder="1" applyAlignment="1" applyProtection="1">
      <alignment horizontal="center" vertical="center" wrapText="1"/>
      <protection/>
    </xf>
    <xf numFmtId="196" fontId="1" fillId="8" borderId="21" xfId="144" applyNumberFormat="1" applyFont="1" applyFill="1" applyBorder="1" applyAlignment="1" applyProtection="1">
      <alignment horizontal="center" vertical="center" wrapText="1"/>
      <protection/>
    </xf>
    <xf numFmtId="0" fontId="1" fillId="8" borderId="20" xfId="145" applyFont="1" applyFill="1" applyBorder="1" applyAlignment="1" applyProtection="1">
      <alignment horizontal="center" vertical="center" wrapText="1"/>
      <protection/>
    </xf>
    <xf numFmtId="0" fontId="1" fillId="8" borderId="21" xfId="145" applyFont="1" applyFill="1" applyBorder="1" applyAlignment="1" applyProtection="1">
      <alignment horizontal="left" vertical="center" wrapText="1"/>
      <protection/>
    </xf>
    <xf numFmtId="0" fontId="1" fillId="8" borderId="21" xfId="145" applyFont="1" applyFill="1" applyBorder="1" applyAlignment="1" applyProtection="1">
      <alignment horizontal="center" vertical="center" wrapText="1"/>
      <protection/>
    </xf>
    <xf numFmtId="195" fontId="1" fillId="8" borderId="21" xfId="145" applyNumberFormat="1" applyFont="1" applyFill="1" applyBorder="1" applyAlignment="1" applyProtection="1">
      <alignment horizontal="right" vertical="center" wrapText="1"/>
      <protection/>
    </xf>
    <xf numFmtId="196" fontId="1" fillId="8" borderId="21" xfId="145" applyNumberFormat="1" applyFont="1" applyFill="1" applyBorder="1" applyAlignment="1" applyProtection="1">
      <alignment horizontal="center" vertical="center" wrapText="1"/>
      <protection/>
    </xf>
    <xf numFmtId="197" fontId="1" fillId="8" borderId="21" xfId="145" applyNumberFormat="1" applyFont="1" applyFill="1" applyBorder="1" applyAlignment="1" applyProtection="1">
      <alignment horizontal="center" vertical="center" wrapText="1"/>
      <protection/>
    </xf>
    <xf numFmtId="0" fontId="26" fillId="0" borderId="22" xfId="85" applyFont="1" applyFill="1" applyBorder="1" applyAlignment="1">
      <alignment horizontal="right" vertical="center" wrapText="1"/>
      <protection/>
    </xf>
    <xf numFmtId="0" fontId="1" fillId="8" borderId="21" xfId="145" applyFont="1" applyFill="1" applyBorder="1" applyAlignment="1" applyProtection="1">
      <alignment horizontal="left" vertical="center" wrapText="1"/>
      <protection/>
    </xf>
    <xf numFmtId="0" fontId="1" fillId="8" borderId="21" xfId="145" applyFont="1" applyFill="1" applyBorder="1" applyAlignment="1" applyProtection="1">
      <alignment horizontal="left" vertical="center" wrapText="1"/>
      <protection/>
    </xf>
    <xf numFmtId="196" fontId="26" fillId="8" borderId="21" xfId="144" applyNumberFormat="1" applyFont="1" applyFill="1" applyBorder="1" applyAlignment="1" applyProtection="1">
      <alignment horizontal="center" vertical="center" wrapText="1"/>
      <protection/>
    </xf>
    <xf numFmtId="196" fontId="26" fillId="8" borderId="21" xfId="144" applyNumberFormat="1" applyFont="1" applyFill="1" applyBorder="1" applyAlignment="1" applyProtection="1">
      <alignment horizontal="center" vertical="center" wrapText="1"/>
      <protection/>
    </xf>
    <xf numFmtId="196" fontId="26" fillId="8" borderId="21" xfId="145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horizontal="center" vertical="center"/>
    </xf>
    <xf numFmtId="0" fontId="52" fillId="0" borderId="22" xfId="0" applyFont="1" applyFill="1" applyBorder="1" applyAlignment="1">
      <alignment horizontal="left" vertical="center" wrapText="1" shrinkToFit="1"/>
    </xf>
    <xf numFmtId="0" fontId="59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right" vertical="center"/>
    </xf>
    <xf numFmtId="177" fontId="6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22" xfId="0" applyFont="1" applyFill="1" applyBorder="1" applyAlignment="1">
      <alignment horizontal="right" vertical="center"/>
    </xf>
    <xf numFmtId="0" fontId="52" fillId="0" borderId="22" xfId="0" applyFont="1" applyFill="1" applyBorder="1" applyAlignment="1" applyProtection="1">
      <alignment horizontal="left" vertical="center" wrapText="1" shrinkToFit="1"/>
      <protection hidden="1"/>
    </xf>
    <xf numFmtId="0" fontId="52" fillId="0" borderId="22" xfId="0" applyFont="1" applyFill="1" applyBorder="1" applyAlignment="1">
      <alignment horizontal="right" vertical="center" shrinkToFit="1"/>
    </xf>
    <xf numFmtId="0" fontId="4" fillId="0" borderId="0" xfId="85" applyFont="1" applyFill="1" applyAlignment="1">
      <alignment horizontal="center" vertical="center"/>
      <protection/>
    </xf>
    <xf numFmtId="0" fontId="5" fillId="0" borderId="23" xfId="85" applyFont="1" applyFill="1" applyBorder="1" applyAlignment="1">
      <alignment horizontal="center" vertical="center"/>
      <protection/>
    </xf>
    <xf numFmtId="0" fontId="5" fillId="0" borderId="24" xfId="85" applyFont="1" applyFill="1" applyBorder="1" applyAlignment="1">
      <alignment horizontal="center" vertical="center"/>
      <protection/>
    </xf>
    <xf numFmtId="0" fontId="5" fillId="0" borderId="19" xfId="85" applyFont="1" applyFill="1" applyBorder="1" applyAlignment="1">
      <alignment horizontal="center" vertical="center"/>
      <protection/>
    </xf>
    <xf numFmtId="0" fontId="26" fillId="0" borderId="22" xfId="85" applyFont="1" applyFill="1" applyBorder="1" applyAlignment="1">
      <alignment horizontal="left" vertical="center" wrapText="1"/>
      <protection/>
    </xf>
    <xf numFmtId="0" fontId="6" fillId="0" borderId="19" xfId="85" applyFont="1" applyFill="1" applyBorder="1" applyAlignment="1">
      <alignment horizontal="center" vertical="center" wrapText="1"/>
      <protection/>
    </xf>
    <xf numFmtId="0" fontId="6" fillId="0" borderId="19" xfId="85" applyFont="1" applyFill="1" applyBorder="1" applyAlignment="1">
      <alignment horizontal="center" vertical="center" wrapText="1"/>
      <protection/>
    </xf>
    <xf numFmtId="176" fontId="55" fillId="8" borderId="21" xfId="146" applyNumberFormat="1" applyFont="1" applyFill="1" applyBorder="1" applyAlignment="1" applyProtection="1">
      <alignment horizontal="center" vertical="center" shrinkToFit="1"/>
      <protection/>
    </xf>
    <xf numFmtId="176" fontId="55" fillId="8" borderId="21" xfId="147" applyNumberFormat="1" applyFont="1" applyFill="1" applyBorder="1" applyAlignment="1" applyProtection="1">
      <alignment horizontal="center" vertical="center" shrinkToFit="1"/>
      <protection/>
    </xf>
    <xf numFmtId="176" fontId="55" fillId="8" borderId="21" xfId="148" applyNumberFormat="1" applyFont="1" applyFill="1" applyBorder="1" applyAlignment="1" applyProtection="1">
      <alignment horizontal="center" vertical="center" shrinkToFit="1"/>
      <protection/>
    </xf>
  </cellXfs>
  <cellStyles count="18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5 2" xfId="55"/>
    <cellStyle name="60% - 强调文字颜色 6 2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0" xfId="82"/>
    <cellStyle name="常规 11" xfId="83"/>
    <cellStyle name="常规 12" xfId="84"/>
    <cellStyle name="常规 13" xfId="85"/>
    <cellStyle name="常规 14" xfId="86"/>
    <cellStyle name="常规 15" xfId="87"/>
    <cellStyle name="常规 16" xfId="88"/>
    <cellStyle name="常规 17" xfId="89"/>
    <cellStyle name="常规 18" xfId="90"/>
    <cellStyle name="常规 19" xfId="91"/>
    <cellStyle name="常规 2" xfId="92"/>
    <cellStyle name="常规 2 2" xfId="93"/>
    <cellStyle name="常规 2 3" xfId="94"/>
    <cellStyle name="常规 2 4" xfId="95"/>
    <cellStyle name="常规 20" xfId="96"/>
    <cellStyle name="常规 21" xfId="97"/>
    <cellStyle name="常规 22" xfId="98"/>
    <cellStyle name="常规 23" xfId="99"/>
    <cellStyle name="常规 24" xfId="100"/>
    <cellStyle name="常规 25" xfId="101"/>
    <cellStyle name="常规 26" xfId="102"/>
    <cellStyle name="常规 27" xfId="103"/>
    <cellStyle name="常规 28" xfId="104"/>
    <cellStyle name="常规 29" xfId="105"/>
    <cellStyle name="常规 3" xfId="106"/>
    <cellStyle name="常规 3 2" xfId="107"/>
    <cellStyle name="常规 30" xfId="108"/>
    <cellStyle name="常规 31" xfId="109"/>
    <cellStyle name="常规 32" xfId="110"/>
    <cellStyle name="常规 33" xfId="111"/>
    <cellStyle name="常规 34" xfId="112"/>
    <cellStyle name="常规 35" xfId="113"/>
    <cellStyle name="常规 36" xfId="114"/>
    <cellStyle name="常规 37" xfId="115"/>
    <cellStyle name="常规 38" xfId="116"/>
    <cellStyle name="常规 39" xfId="117"/>
    <cellStyle name="常规 4" xfId="118"/>
    <cellStyle name="常规 40" xfId="119"/>
    <cellStyle name="常规 41" xfId="120"/>
    <cellStyle name="常规 42" xfId="121"/>
    <cellStyle name="常规 43" xfId="122"/>
    <cellStyle name="常规 44" xfId="123"/>
    <cellStyle name="常规 45" xfId="124"/>
    <cellStyle name="常规 46" xfId="125"/>
    <cellStyle name="常规 47" xfId="126"/>
    <cellStyle name="常规 48" xfId="127"/>
    <cellStyle name="常规 49" xfId="128"/>
    <cellStyle name="常规 5" xfId="129"/>
    <cellStyle name="常规 5 2" xfId="130"/>
    <cellStyle name="常规 50" xfId="131"/>
    <cellStyle name="常规 51" xfId="132"/>
    <cellStyle name="常规 52" xfId="133"/>
    <cellStyle name="常规 53" xfId="134"/>
    <cellStyle name="常规 54" xfId="135"/>
    <cellStyle name="常规 55" xfId="136"/>
    <cellStyle name="常规 56" xfId="137"/>
    <cellStyle name="常规 57" xfId="138"/>
    <cellStyle name="常规 58" xfId="139"/>
    <cellStyle name="常规 59" xfId="140"/>
    <cellStyle name="常规 6" xfId="141"/>
    <cellStyle name="常规 60" xfId="142"/>
    <cellStyle name="常规 61" xfId="143"/>
    <cellStyle name="常规 62" xfId="144"/>
    <cellStyle name="常规 63" xfId="145"/>
    <cellStyle name="常规 64" xfId="146"/>
    <cellStyle name="常规 65" xfId="147"/>
    <cellStyle name="常规 66" xfId="148"/>
    <cellStyle name="常规 7" xfId="149"/>
    <cellStyle name="常规 8" xfId="150"/>
    <cellStyle name="常规 9" xfId="151"/>
    <cellStyle name="Hyperlink" xfId="152"/>
    <cellStyle name="好" xfId="153"/>
    <cellStyle name="好 2" xfId="154"/>
    <cellStyle name="汇总" xfId="155"/>
    <cellStyle name="汇总 2" xfId="156"/>
    <cellStyle name="Currency" xfId="157"/>
    <cellStyle name="Currency [0]" xfId="158"/>
    <cellStyle name="计算" xfId="159"/>
    <cellStyle name="计算 2" xfId="160"/>
    <cellStyle name="检查单元格" xfId="161"/>
    <cellStyle name="检查单元格 2" xfId="162"/>
    <cellStyle name="解释性文本" xfId="163"/>
    <cellStyle name="解释性文本 2" xfId="164"/>
    <cellStyle name="警告文本" xfId="165"/>
    <cellStyle name="警告文本 2" xfId="166"/>
    <cellStyle name="链接单元格" xfId="167"/>
    <cellStyle name="链接单元格 2" xfId="168"/>
    <cellStyle name="Comma" xfId="169"/>
    <cellStyle name="Comma [0]" xfId="170"/>
    <cellStyle name="强调文字颜色 1 2" xfId="171"/>
    <cellStyle name="强调文字颜色 2 2" xfId="172"/>
    <cellStyle name="强调文字颜色 3 2" xfId="173"/>
    <cellStyle name="强调文字颜色 4 2" xfId="174"/>
    <cellStyle name="强调文字颜色 5 2" xfId="175"/>
    <cellStyle name="强调文字颜色 6 2" xfId="176"/>
    <cellStyle name="适中" xfId="177"/>
    <cellStyle name="适中 2" xfId="178"/>
    <cellStyle name="输出" xfId="179"/>
    <cellStyle name="输出 2" xfId="180"/>
    <cellStyle name="输入" xfId="181"/>
    <cellStyle name="输入 2" xfId="182"/>
    <cellStyle name="Followed Hyperlink" xfId="183"/>
    <cellStyle name="着色 1" xfId="184"/>
    <cellStyle name="着色 1 2" xfId="185"/>
    <cellStyle name="着色 2" xfId="186"/>
    <cellStyle name="着色 2 2" xfId="187"/>
    <cellStyle name="着色 3" xfId="188"/>
    <cellStyle name="着色 3 2" xfId="189"/>
    <cellStyle name="着色 4" xfId="190"/>
    <cellStyle name="着色 4 2" xfId="191"/>
    <cellStyle name="着色 5" xfId="192"/>
    <cellStyle name="着色 5 2" xfId="193"/>
    <cellStyle name="着色 6" xfId="194"/>
    <cellStyle name="着色 6 2" xfId="195"/>
    <cellStyle name="注释" xfId="196"/>
    <cellStyle name="注释 2" xfId="197"/>
    <cellStyle name="注释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9.125" style="1" customWidth="1"/>
    <col min="2" max="2" width="27.625" style="1" customWidth="1"/>
    <col min="3" max="3" width="8.625" style="1" customWidth="1"/>
    <col min="4" max="4" width="10.625" style="1" customWidth="1"/>
    <col min="5" max="6" width="11.625" style="1" customWidth="1"/>
    <col min="7" max="16384" width="9.00390625" style="1" customWidth="1"/>
  </cols>
  <sheetData>
    <row r="1" spans="1:6" ht="39.75" customHeight="1">
      <c r="A1" s="45" t="s">
        <v>0</v>
      </c>
      <c r="B1" s="45"/>
      <c r="C1" s="45"/>
      <c r="D1" s="45"/>
      <c r="E1" s="45"/>
      <c r="F1" s="45"/>
    </row>
    <row r="2" spans="1:6" ht="34.5" customHeight="1">
      <c r="A2" s="1" t="s">
        <v>18</v>
      </c>
      <c r="B2" s="46" t="s">
        <v>48</v>
      </c>
      <c r="C2" s="46"/>
      <c r="D2" s="46"/>
      <c r="E2" s="50" t="s">
        <v>5</v>
      </c>
      <c r="F2" s="50"/>
    </row>
    <row r="3" spans="1:6" ht="33" customHeight="1">
      <c r="A3" s="47" t="s">
        <v>30</v>
      </c>
      <c r="B3" s="47"/>
      <c r="C3" s="47"/>
      <c r="D3" s="47"/>
      <c r="E3" s="47"/>
      <c r="F3" s="47"/>
    </row>
    <row r="4" spans="1:6" ht="33" customHeight="1">
      <c r="A4" s="4" t="s">
        <v>20</v>
      </c>
      <c r="B4" s="4" t="s">
        <v>21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s="13" customFormat="1" ht="33" customHeight="1">
      <c r="A5" s="17" t="s">
        <v>22</v>
      </c>
      <c r="B5" s="18" t="s">
        <v>32</v>
      </c>
      <c r="C5" s="17" t="s">
        <v>23</v>
      </c>
      <c r="D5" s="17">
        <v>1</v>
      </c>
      <c r="E5" s="60"/>
      <c r="F5" s="12">
        <f>ROUND(D5*E5,0)</f>
        <v>0</v>
      </c>
    </row>
    <row r="6" spans="1:6" s="13" customFormat="1" ht="33" customHeight="1">
      <c r="A6" s="17" t="s">
        <v>27</v>
      </c>
      <c r="B6" s="18" t="s">
        <v>28</v>
      </c>
      <c r="C6" s="17" t="s">
        <v>23</v>
      </c>
      <c r="D6" s="17">
        <v>1</v>
      </c>
      <c r="E6" s="60"/>
      <c r="F6" s="12">
        <f>ROUND(D6*E6,0)</f>
        <v>0</v>
      </c>
    </row>
    <row r="7" spans="1:6" s="13" customFormat="1" ht="33" customHeight="1">
      <c r="A7" s="17" t="s">
        <v>29</v>
      </c>
      <c r="B7" s="18" t="s">
        <v>24</v>
      </c>
      <c r="C7" s="17" t="s">
        <v>23</v>
      </c>
      <c r="D7" s="17">
        <v>1</v>
      </c>
      <c r="E7" s="60">
        <v>29891</v>
      </c>
      <c r="F7" s="12">
        <f>ROUND(D7*E7,0)</f>
        <v>29891</v>
      </c>
    </row>
    <row r="8" spans="1:6" s="13" customFormat="1" ht="33" customHeight="1">
      <c r="A8" s="17" t="s">
        <v>33</v>
      </c>
      <c r="B8" s="19" t="s">
        <v>37</v>
      </c>
      <c r="C8" s="17" t="s">
        <v>23</v>
      </c>
      <c r="D8" s="17">
        <v>1</v>
      </c>
      <c r="E8" s="60"/>
      <c r="F8" s="12">
        <f>ROUND(D8*E8,0)</f>
        <v>0</v>
      </c>
    </row>
    <row r="9" spans="1:6" s="13" customFormat="1" ht="33" customHeight="1">
      <c r="A9" s="17" t="s">
        <v>25</v>
      </c>
      <c r="B9" s="18" t="s">
        <v>26</v>
      </c>
      <c r="C9" s="17" t="s">
        <v>23</v>
      </c>
      <c r="D9" s="17">
        <v>1</v>
      </c>
      <c r="E9" s="60"/>
      <c r="F9" s="12">
        <f>ROUND(D9*E9,0)</f>
        <v>0</v>
      </c>
    </row>
    <row r="10" spans="1:14" s="13" customFormat="1" ht="33" customHeight="1">
      <c r="A10" s="48" t="s">
        <v>31</v>
      </c>
      <c r="B10" s="48"/>
      <c r="C10" s="48"/>
      <c r="D10" s="49">
        <f>ROUND(SUM(F5:F9),0)</f>
        <v>29891</v>
      </c>
      <c r="E10" s="49"/>
      <c r="F10" s="15" t="s">
        <v>19</v>
      </c>
      <c r="G10" s="16"/>
      <c r="H10" s="16"/>
      <c r="I10" s="16"/>
      <c r="J10" s="16"/>
      <c r="K10" s="16"/>
      <c r="L10" s="16"/>
      <c r="M10" s="16"/>
      <c r="N10" s="16"/>
    </row>
    <row r="11" ht="32.25" customHeight="1"/>
    <row r="12" ht="25.5" customHeight="1">
      <c r="A12" s="10"/>
    </row>
  </sheetData>
  <sheetProtection password="95D9" sheet="1"/>
  <protectedRanges>
    <protectedRange sqref="E5:E6 E8:E9" name="区域1"/>
  </protectedRanges>
  <mergeCells count="6">
    <mergeCell ref="A1:F1"/>
    <mergeCell ref="B2:D2"/>
    <mergeCell ref="A3:F3"/>
    <mergeCell ref="A10:C10"/>
    <mergeCell ref="D10:E10"/>
    <mergeCell ref="E2:F2"/>
  </mergeCells>
  <printOptions horizontalCentered="1"/>
  <pageMargins left="0.7480314960629921" right="0.7480314960629921" top="0.7874015748031497" bottom="0.984251968503937" header="0.5905511811023623" footer="0.787401574803149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D9" sqref="D9:E9"/>
    </sheetView>
  </sheetViews>
  <sheetFormatPr defaultColWidth="9.00390625" defaultRowHeight="14.25"/>
  <cols>
    <col min="1" max="1" width="9.125" style="7" customWidth="1"/>
    <col min="2" max="2" width="27.625" style="1" customWidth="1"/>
    <col min="3" max="3" width="8.625" style="1" customWidth="1"/>
    <col min="4" max="4" width="10.625" style="8" customWidth="1"/>
    <col min="5" max="6" width="11.625" style="9" customWidth="1"/>
    <col min="7" max="7" width="9.00390625" style="1" customWidth="1"/>
    <col min="8" max="8" width="45.00390625" style="1" bestFit="1" customWidth="1"/>
    <col min="9" max="9" width="13.875" style="1" bestFit="1" customWidth="1"/>
    <col min="10" max="16384" width="9.00390625" style="1" customWidth="1"/>
  </cols>
  <sheetData>
    <row r="1" spans="1:6" ht="39.75" customHeight="1">
      <c r="A1" s="45" t="s">
        <v>0</v>
      </c>
      <c r="B1" s="45"/>
      <c r="C1" s="45"/>
      <c r="D1" s="45"/>
      <c r="E1" s="45"/>
      <c r="F1" s="45"/>
    </row>
    <row r="2" spans="1:6" ht="34.5" customHeight="1">
      <c r="A2" s="2" t="s">
        <v>18</v>
      </c>
      <c r="B2" s="51" t="str">
        <f>'第100章'!B2</f>
        <v>通州区通顺路西潞苑人行天桥中修工程</v>
      </c>
      <c r="C2" s="51"/>
      <c r="D2" s="51"/>
      <c r="E2" s="52" t="s">
        <v>6</v>
      </c>
      <c r="F2" s="52"/>
    </row>
    <row r="3" spans="1:6" ht="33" customHeight="1">
      <c r="A3" s="47" t="s">
        <v>49</v>
      </c>
      <c r="B3" s="47"/>
      <c r="C3" s="47"/>
      <c r="D3" s="47"/>
      <c r="E3" s="47"/>
      <c r="F3" s="47"/>
    </row>
    <row r="4" spans="1:6" ht="30" customHeight="1">
      <c r="A4" s="3" t="s">
        <v>20</v>
      </c>
      <c r="B4" s="4" t="s">
        <v>21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s="13" customFormat="1" ht="30" customHeight="1">
      <c r="A5" s="28" t="s">
        <v>51</v>
      </c>
      <c r="B5" s="29" t="s">
        <v>52</v>
      </c>
      <c r="C5" s="30" t="s">
        <v>34</v>
      </c>
      <c r="D5" s="31"/>
      <c r="E5" s="11"/>
      <c r="F5" s="12"/>
    </row>
    <row r="6" spans="1:6" s="13" customFormat="1" ht="30" customHeight="1">
      <c r="A6" s="28" t="s">
        <v>35</v>
      </c>
      <c r="B6" s="29" t="s">
        <v>53</v>
      </c>
      <c r="C6" s="30" t="s">
        <v>54</v>
      </c>
      <c r="D6" s="43">
        <v>340.2</v>
      </c>
      <c r="E6" s="61"/>
      <c r="F6" s="12">
        <f>ROUND(D6*E6,0)</f>
        <v>0</v>
      </c>
    </row>
    <row r="7" spans="1:6" s="13" customFormat="1" ht="30" customHeight="1">
      <c r="A7" s="28" t="s">
        <v>36</v>
      </c>
      <c r="B7" s="29" t="s">
        <v>55</v>
      </c>
      <c r="C7" s="30" t="s">
        <v>56</v>
      </c>
      <c r="D7" s="32">
        <v>567</v>
      </c>
      <c r="E7" s="61"/>
      <c r="F7" s="12">
        <f>ROUND(D7*E7,0)</f>
        <v>0</v>
      </c>
    </row>
    <row r="8" spans="1:6" s="13" customFormat="1" ht="30" customHeight="1">
      <c r="A8" s="28" t="s">
        <v>57</v>
      </c>
      <c r="B8" s="29" t="s">
        <v>58</v>
      </c>
      <c r="C8" s="30" t="s">
        <v>56</v>
      </c>
      <c r="D8" s="42">
        <v>86</v>
      </c>
      <c r="E8" s="61"/>
      <c r="F8" s="12">
        <f>ROUND(D8*E8,0)</f>
        <v>0</v>
      </c>
    </row>
    <row r="9" spans="1:6" s="13" customFormat="1" ht="30" customHeight="1">
      <c r="A9" s="48" t="s">
        <v>50</v>
      </c>
      <c r="B9" s="48"/>
      <c r="C9" s="48"/>
      <c r="D9" s="49">
        <f>ROUND(SUM(F5:F8),0)</f>
        <v>0</v>
      </c>
      <c r="E9" s="49"/>
      <c r="F9" s="14" t="s">
        <v>19</v>
      </c>
    </row>
  </sheetData>
  <sheetProtection password="95D9" sheet="1"/>
  <protectedRanges>
    <protectedRange sqref="E6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7874015748031497" bottom="0.984251968503937" header="0.5905511811023623" footer="0.787401574803149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3">
      <selection activeCell="D23" sqref="D23:E23"/>
    </sheetView>
  </sheetViews>
  <sheetFormatPr defaultColWidth="9.00390625" defaultRowHeight="14.25"/>
  <cols>
    <col min="1" max="1" width="9.125" style="7" customWidth="1"/>
    <col min="2" max="2" width="27.625" style="1" customWidth="1"/>
    <col min="3" max="3" width="8.625" style="1" customWidth="1"/>
    <col min="4" max="4" width="10.625" style="8" customWidth="1"/>
    <col min="5" max="6" width="11.625" style="9" customWidth="1"/>
    <col min="7" max="7" width="9.00390625" style="1" customWidth="1"/>
    <col min="8" max="8" width="45.00390625" style="1" bestFit="1" customWidth="1"/>
    <col min="9" max="9" width="13.875" style="1" bestFit="1" customWidth="1"/>
    <col min="10" max="16384" width="9.00390625" style="1" customWidth="1"/>
  </cols>
  <sheetData>
    <row r="1" spans="1:6" ht="39.75" customHeight="1">
      <c r="A1" s="45" t="s">
        <v>0</v>
      </c>
      <c r="B1" s="45"/>
      <c r="C1" s="45"/>
      <c r="D1" s="45"/>
      <c r="E1" s="45"/>
      <c r="F1" s="45"/>
    </row>
    <row r="2" spans="1:6" ht="34.5" customHeight="1">
      <c r="A2" s="2" t="s">
        <v>18</v>
      </c>
      <c r="B2" s="51" t="str">
        <f>'第100章'!B2</f>
        <v>通州区通顺路西潞苑人行天桥中修工程</v>
      </c>
      <c r="C2" s="51"/>
      <c r="D2" s="51"/>
      <c r="E2" s="52" t="s">
        <v>6</v>
      </c>
      <c r="F2" s="52"/>
    </row>
    <row r="3" spans="1:6" ht="33" customHeight="1">
      <c r="A3" s="47" t="s">
        <v>46</v>
      </c>
      <c r="B3" s="47"/>
      <c r="C3" s="47"/>
      <c r="D3" s="47"/>
      <c r="E3" s="47"/>
      <c r="F3" s="47"/>
    </row>
    <row r="4" spans="1:6" ht="30" customHeight="1">
      <c r="A4" s="3" t="s">
        <v>20</v>
      </c>
      <c r="B4" s="4" t="s">
        <v>21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s="13" customFormat="1" ht="30" customHeight="1">
      <c r="A5" s="33" t="s">
        <v>59</v>
      </c>
      <c r="B5" s="34" t="s">
        <v>60</v>
      </c>
      <c r="C5" s="35" t="s">
        <v>34</v>
      </c>
      <c r="D5" s="36"/>
      <c r="E5" s="11"/>
      <c r="F5" s="12"/>
    </row>
    <row r="6" spans="1:6" s="13" customFormat="1" ht="30" customHeight="1">
      <c r="A6" s="33" t="s">
        <v>35</v>
      </c>
      <c r="B6" s="40" t="s">
        <v>81</v>
      </c>
      <c r="C6" s="35" t="s">
        <v>54</v>
      </c>
      <c r="D6" s="37">
        <v>20.6</v>
      </c>
      <c r="E6" s="62"/>
      <c r="F6" s="12">
        <f aca="true" t="shared" si="0" ref="F6:F22">ROUND(D6*E6,0)</f>
        <v>0</v>
      </c>
    </row>
    <row r="7" spans="1:6" s="13" customFormat="1" ht="30" customHeight="1">
      <c r="A7" s="33" t="s">
        <v>36</v>
      </c>
      <c r="B7" s="34" t="s">
        <v>61</v>
      </c>
      <c r="C7" s="35" t="s">
        <v>38</v>
      </c>
      <c r="D7" s="37">
        <v>10.2</v>
      </c>
      <c r="E7" s="62"/>
      <c r="F7" s="12">
        <f t="shared" si="0"/>
        <v>0</v>
      </c>
    </row>
    <row r="8" spans="1:6" s="13" customFormat="1" ht="30" customHeight="1">
      <c r="A8" s="33" t="s">
        <v>57</v>
      </c>
      <c r="B8" s="34" t="s">
        <v>62</v>
      </c>
      <c r="C8" s="35" t="s">
        <v>63</v>
      </c>
      <c r="D8" s="37">
        <v>1703</v>
      </c>
      <c r="E8" s="62"/>
      <c r="F8" s="12">
        <f t="shared" si="0"/>
        <v>0</v>
      </c>
    </row>
    <row r="9" spans="1:6" s="13" customFormat="1" ht="30" customHeight="1">
      <c r="A9" s="33" t="s">
        <v>64</v>
      </c>
      <c r="B9" s="40" t="s">
        <v>82</v>
      </c>
      <c r="C9" s="35" t="s">
        <v>56</v>
      </c>
      <c r="D9" s="37">
        <v>567</v>
      </c>
      <c r="E9" s="62"/>
      <c r="F9" s="12">
        <f t="shared" si="0"/>
        <v>0</v>
      </c>
    </row>
    <row r="10" spans="1:6" s="13" customFormat="1" ht="30" customHeight="1">
      <c r="A10" s="33" t="s">
        <v>65</v>
      </c>
      <c r="B10" s="40" t="s">
        <v>83</v>
      </c>
      <c r="C10" s="35" t="s">
        <v>56</v>
      </c>
      <c r="D10" s="37">
        <v>86</v>
      </c>
      <c r="E10" s="62"/>
      <c r="F10" s="12">
        <f t="shared" si="0"/>
        <v>0</v>
      </c>
    </row>
    <row r="11" spans="1:6" s="13" customFormat="1" ht="30" customHeight="1">
      <c r="A11" s="33" t="s">
        <v>66</v>
      </c>
      <c r="B11" s="34" t="s">
        <v>67</v>
      </c>
      <c r="C11" s="35" t="s">
        <v>56</v>
      </c>
      <c r="D11" s="37">
        <v>567</v>
      </c>
      <c r="E11" s="62"/>
      <c r="F11" s="12">
        <f t="shared" si="0"/>
        <v>0</v>
      </c>
    </row>
    <row r="12" spans="1:6" s="13" customFormat="1" ht="30" customHeight="1">
      <c r="A12" s="33" t="s">
        <v>68</v>
      </c>
      <c r="B12" s="34" t="s">
        <v>69</v>
      </c>
      <c r="C12" s="35" t="s">
        <v>34</v>
      </c>
      <c r="D12" s="37"/>
      <c r="E12" s="62"/>
      <c r="F12" s="12"/>
    </row>
    <row r="13" spans="1:6" s="13" customFormat="1" ht="30" customHeight="1">
      <c r="A13" s="33" t="s">
        <v>35</v>
      </c>
      <c r="B13" s="34" t="s">
        <v>70</v>
      </c>
      <c r="C13" s="35" t="s">
        <v>54</v>
      </c>
      <c r="D13" s="37">
        <v>340.2</v>
      </c>
      <c r="E13" s="62"/>
      <c r="F13" s="12">
        <f t="shared" si="0"/>
        <v>0</v>
      </c>
    </row>
    <row r="14" spans="1:6" s="13" customFormat="1" ht="30" customHeight="1">
      <c r="A14" s="33" t="s">
        <v>36</v>
      </c>
      <c r="B14" s="34" t="s">
        <v>71</v>
      </c>
      <c r="C14" s="35" t="s">
        <v>54</v>
      </c>
      <c r="D14" s="37">
        <v>984.1</v>
      </c>
      <c r="E14" s="62"/>
      <c r="F14" s="12">
        <f t="shared" si="0"/>
        <v>0</v>
      </c>
    </row>
    <row r="15" spans="1:6" s="13" customFormat="1" ht="30" customHeight="1">
      <c r="A15" s="33" t="s">
        <v>57</v>
      </c>
      <c r="B15" s="34" t="s">
        <v>72</v>
      </c>
      <c r="C15" s="35" t="s">
        <v>54</v>
      </c>
      <c r="D15" s="37">
        <v>48.5</v>
      </c>
      <c r="E15" s="62"/>
      <c r="F15" s="12">
        <f t="shared" si="0"/>
        <v>0</v>
      </c>
    </row>
    <row r="16" spans="1:6" s="13" customFormat="1" ht="30" customHeight="1">
      <c r="A16" s="33" t="s">
        <v>73</v>
      </c>
      <c r="B16" s="34" t="s">
        <v>74</v>
      </c>
      <c r="C16" s="35" t="s">
        <v>63</v>
      </c>
      <c r="D16" s="38">
        <v>8</v>
      </c>
      <c r="E16" s="62"/>
      <c r="F16" s="12">
        <f t="shared" si="0"/>
        <v>0</v>
      </c>
    </row>
    <row r="17" spans="1:6" s="13" customFormat="1" ht="30" customHeight="1">
      <c r="A17" s="33" t="s">
        <v>75</v>
      </c>
      <c r="B17" s="34" t="s">
        <v>76</v>
      </c>
      <c r="C17" s="35" t="s">
        <v>34</v>
      </c>
      <c r="D17" s="37"/>
      <c r="E17" s="62"/>
      <c r="F17" s="12"/>
    </row>
    <row r="18" spans="1:6" s="13" customFormat="1" ht="30" customHeight="1">
      <c r="A18" s="33" t="s">
        <v>35</v>
      </c>
      <c r="B18" s="41" t="s">
        <v>84</v>
      </c>
      <c r="C18" s="35" t="s">
        <v>56</v>
      </c>
      <c r="D18" s="44">
        <v>14.2</v>
      </c>
      <c r="E18" s="62"/>
      <c r="F18" s="12">
        <f t="shared" si="0"/>
        <v>0</v>
      </c>
    </row>
    <row r="19" spans="1:6" s="13" customFormat="1" ht="30" customHeight="1">
      <c r="A19" s="33" t="s">
        <v>77</v>
      </c>
      <c r="B19" s="34" t="s">
        <v>78</v>
      </c>
      <c r="C19" s="35" t="s">
        <v>34</v>
      </c>
      <c r="D19" s="37"/>
      <c r="E19" s="62"/>
      <c r="F19" s="12"/>
    </row>
    <row r="20" spans="1:6" s="13" customFormat="1" ht="30" customHeight="1">
      <c r="A20" s="33" t="s">
        <v>35</v>
      </c>
      <c r="B20" s="41" t="s">
        <v>85</v>
      </c>
      <c r="C20" s="35" t="s">
        <v>54</v>
      </c>
      <c r="D20" s="37">
        <v>272.2</v>
      </c>
      <c r="E20" s="62"/>
      <c r="F20" s="12">
        <f t="shared" si="0"/>
        <v>0</v>
      </c>
    </row>
    <row r="21" spans="1:6" s="13" customFormat="1" ht="30" customHeight="1">
      <c r="A21" s="33" t="s">
        <v>36</v>
      </c>
      <c r="B21" s="41" t="s">
        <v>86</v>
      </c>
      <c r="C21" s="35" t="s">
        <v>54</v>
      </c>
      <c r="D21" s="37">
        <v>103.1</v>
      </c>
      <c r="E21" s="62"/>
      <c r="F21" s="12">
        <f t="shared" si="0"/>
        <v>0</v>
      </c>
    </row>
    <row r="22" spans="1:6" s="13" customFormat="1" ht="30" customHeight="1">
      <c r="A22" s="33" t="s">
        <v>57</v>
      </c>
      <c r="B22" s="34" t="s">
        <v>79</v>
      </c>
      <c r="C22" s="35" t="s">
        <v>54</v>
      </c>
      <c r="D22" s="37">
        <v>1476.1</v>
      </c>
      <c r="E22" s="62"/>
      <c r="F22" s="12">
        <f t="shared" si="0"/>
        <v>0</v>
      </c>
    </row>
    <row r="23" spans="1:6" s="13" customFormat="1" ht="30" customHeight="1">
      <c r="A23" s="48" t="s">
        <v>47</v>
      </c>
      <c r="B23" s="48"/>
      <c r="C23" s="48"/>
      <c r="D23" s="49">
        <f>ROUND(SUM(F5:F22),0)</f>
        <v>0</v>
      </c>
      <c r="E23" s="49"/>
      <c r="F23" s="14" t="s">
        <v>19</v>
      </c>
    </row>
  </sheetData>
  <sheetProtection password="95D9" sheet="1"/>
  <protectedRanges>
    <protectedRange sqref="E6:E11 E13:E16 E18 E20: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7480314960629921" right="0.7480314960629921" top="0.7874015748031497" bottom="0.984251968503937" header="0.5905511811023623" footer="0.787401574803149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2" width="6.625" style="20" customWidth="1"/>
    <col min="3" max="3" width="44.00390625" style="20" customWidth="1"/>
    <col min="4" max="4" width="23.25390625" style="20" customWidth="1"/>
    <col min="5" max="5" width="9.00390625" style="20" customWidth="1"/>
    <col min="6" max="6" width="12.875" style="20" customWidth="1"/>
    <col min="7" max="250" width="9.00390625" style="20" customWidth="1"/>
    <col min="251" max="16384" width="9.00390625" style="24" customWidth="1"/>
  </cols>
  <sheetData>
    <row r="1" spans="1:4" ht="30" customHeight="1">
      <c r="A1" s="53" t="s">
        <v>7</v>
      </c>
      <c r="B1" s="53"/>
      <c r="C1" s="53"/>
      <c r="D1" s="53"/>
    </row>
    <row r="2" spans="1:4" ht="34.5" customHeight="1">
      <c r="A2" s="57" t="str">
        <f>"工程名称："&amp;'第100章'!B2</f>
        <v>工程名称：通州区通顺路西潞苑人行天桥中修工程</v>
      </c>
      <c r="B2" s="57"/>
      <c r="C2" s="57"/>
      <c r="D2" s="39" t="s">
        <v>80</v>
      </c>
    </row>
    <row r="3" spans="1:4" ht="19.5" customHeight="1">
      <c r="A3" s="54" t="s">
        <v>8</v>
      </c>
      <c r="B3" s="54" t="s">
        <v>9</v>
      </c>
      <c r="C3" s="54" t="s">
        <v>10</v>
      </c>
      <c r="D3" s="56" t="s">
        <v>39</v>
      </c>
    </row>
    <row r="4" spans="1:4" ht="24.75" customHeight="1">
      <c r="A4" s="55"/>
      <c r="B4" s="55"/>
      <c r="C4" s="55"/>
      <c r="D4" s="56"/>
    </row>
    <row r="5" spans="1:4" s="22" customFormat="1" ht="30" customHeight="1">
      <c r="A5" s="21">
        <v>1</v>
      </c>
      <c r="B5" s="21">
        <v>100</v>
      </c>
      <c r="C5" s="21" t="s">
        <v>11</v>
      </c>
      <c r="D5" s="25">
        <f>'第100章'!D10</f>
        <v>29891</v>
      </c>
    </row>
    <row r="6" spans="1:4" s="22" customFormat="1" ht="30" customHeight="1">
      <c r="A6" s="21">
        <v>2</v>
      </c>
      <c r="B6" s="21">
        <v>200</v>
      </c>
      <c r="C6" s="21" t="s">
        <v>12</v>
      </c>
      <c r="D6" s="25">
        <f>'第200章 '!D9</f>
        <v>0</v>
      </c>
    </row>
    <row r="7" spans="1:4" s="22" customFormat="1" ht="30" customHeight="1">
      <c r="A7" s="21">
        <v>3</v>
      </c>
      <c r="B7" s="21">
        <v>300</v>
      </c>
      <c r="C7" s="21" t="s">
        <v>13</v>
      </c>
      <c r="D7" s="25"/>
    </row>
    <row r="8" spans="1:4" s="22" customFormat="1" ht="30" customHeight="1">
      <c r="A8" s="21">
        <v>4</v>
      </c>
      <c r="B8" s="21">
        <v>400</v>
      </c>
      <c r="C8" s="21" t="s">
        <v>14</v>
      </c>
      <c r="D8" s="25">
        <f>'第400章'!D23</f>
        <v>0</v>
      </c>
    </row>
    <row r="9" spans="1:4" s="22" customFormat="1" ht="30" customHeight="1">
      <c r="A9" s="21">
        <v>5</v>
      </c>
      <c r="B9" s="21">
        <v>500</v>
      </c>
      <c r="C9" s="21" t="s">
        <v>15</v>
      </c>
      <c r="D9" s="25"/>
    </row>
    <row r="10" spans="1:4" s="22" customFormat="1" ht="30" customHeight="1">
      <c r="A10" s="21">
        <v>6</v>
      </c>
      <c r="B10" s="21">
        <v>600</v>
      </c>
      <c r="C10" s="21" t="s">
        <v>16</v>
      </c>
      <c r="D10" s="25"/>
    </row>
    <row r="11" spans="1:4" s="22" customFormat="1" ht="30" customHeight="1">
      <c r="A11" s="21">
        <v>7</v>
      </c>
      <c r="B11" s="21">
        <v>700</v>
      </c>
      <c r="C11" s="21" t="s">
        <v>17</v>
      </c>
      <c r="D11" s="25"/>
    </row>
    <row r="12" spans="1:4" s="22" customFormat="1" ht="30" customHeight="1">
      <c r="A12" s="21">
        <v>8</v>
      </c>
      <c r="B12" s="58" t="s">
        <v>40</v>
      </c>
      <c r="C12" s="58"/>
      <c r="D12" s="25">
        <f>SUM(D5:D11)</f>
        <v>29891</v>
      </c>
    </row>
    <row r="13" spans="1:4" s="22" customFormat="1" ht="30" customHeight="1">
      <c r="A13" s="21">
        <v>9</v>
      </c>
      <c r="B13" s="58" t="s">
        <v>41</v>
      </c>
      <c r="C13" s="58"/>
      <c r="D13" s="25"/>
    </row>
    <row r="14" spans="1:4" s="22" customFormat="1" ht="30" customHeight="1">
      <c r="A14" s="21">
        <v>10</v>
      </c>
      <c r="B14" s="58" t="s">
        <v>42</v>
      </c>
      <c r="C14" s="58"/>
      <c r="D14" s="25">
        <f>ROUND(1992738*1.5%,0)</f>
        <v>29891</v>
      </c>
    </row>
    <row r="15" spans="1:4" s="22" customFormat="1" ht="30" customHeight="1">
      <c r="A15" s="21">
        <v>11</v>
      </c>
      <c r="B15" s="58" t="s">
        <v>43</v>
      </c>
      <c r="C15" s="58"/>
      <c r="D15" s="26">
        <f>ROUND(D12-D13-D14,0)</f>
        <v>0</v>
      </c>
    </row>
    <row r="16" spans="1:6" s="22" customFormat="1" ht="30" customHeight="1">
      <c r="A16" s="21">
        <v>12</v>
      </c>
      <c r="B16" s="59" t="s">
        <v>45</v>
      </c>
      <c r="C16" s="59"/>
      <c r="D16" s="26">
        <f>ROUND(D15*3%,0)</f>
        <v>0</v>
      </c>
      <c r="F16" s="27"/>
    </row>
    <row r="17" spans="1:4" s="22" customFormat="1" ht="30" customHeight="1">
      <c r="A17" s="21">
        <v>13</v>
      </c>
      <c r="B17" s="58" t="s">
        <v>44</v>
      </c>
      <c r="C17" s="58"/>
      <c r="D17" s="26">
        <f>D12+D16</f>
        <v>29891</v>
      </c>
    </row>
    <row r="18" ht="34.5" customHeight="1">
      <c r="D18" s="23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</sheetData>
  <sheetProtection password="95D9" sheet="1"/>
  <mergeCells count="12">
    <mergeCell ref="B12:C12"/>
    <mergeCell ref="B13:C13"/>
    <mergeCell ref="B14:C14"/>
    <mergeCell ref="B15:C15"/>
    <mergeCell ref="B16:C16"/>
    <mergeCell ref="B17:C17"/>
    <mergeCell ref="A1:D1"/>
    <mergeCell ref="A3:A4"/>
    <mergeCell ref="B3:B4"/>
    <mergeCell ref="C3:C4"/>
    <mergeCell ref="D3:D4"/>
    <mergeCell ref="A2:C2"/>
  </mergeCells>
  <printOptions horizontalCentered="1"/>
  <pageMargins left="0.4724409448818898" right="0.3937007874015748" top="0.4724409448818898" bottom="1.0236220472440944" header="0.31496062992125984" footer="0.7480314960629921"/>
  <pageSetup horizontalDpi="300" verticalDpi="300" orientation="portrait" paperSize="9" r:id="rId1"/>
  <headerFooter scaleWithDoc="0"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2017-09-21T07:36:29Z</cp:lastPrinted>
  <dcterms:created xsi:type="dcterms:W3CDTF">2008-04-07T07:00:19Z</dcterms:created>
  <dcterms:modified xsi:type="dcterms:W3CDTF">2017-10-12T02:36:32Z</dcterms:modified>
  <cp:category/>
  <cp:version/>
  <cp:contentType/>
  <cp:contentStatus/>
</cp:coreProperties>
</file>