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8970" tabRatio="610" activeTab="4"/>
  </bookViews>
  <sheets>
    <sheet name="第100章" sheetId="1" r:id="rId1"/>
    <sheet name="第200章" sheetId="2" r:id="rId2"/>
    <sheet name="第300章" sheetId="3" r:id="rId3"/>
    <sheet name="第400章" sheetId="4" r:id="rId4"/>
    <sheet name="汇总表" sheetId="5" r:id="rId5"/>
  </sheets>
  <definedNames>
    <definedName name="_xlnm.Print_Titles" localSheetId="1">'第200章'!$1:$4</definedName>
    <definedName name="_xlnm.Print_Titles" localSheetId="2">'第300章'!$1:$4</definedName>
    <definedName name="_xlnm.Print_Titles" localSheetId="3">'第400章'!$1:$4</definedName>
  </definedNames>
  <calcPr fullCalcOnLoad="1"/>
</workbook>
</file>

<file path=xl/sharedStrings.xml><?xml version="1.0" encoding="utf-8"?>
<sst xmlns="http://schemas.openxmlformats.org/spreadsheetml/2006/main" count="255" uniqueCount="135">
  <si>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</si>
  <si>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</si>
  <si>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</si>
  <si>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</si>
  <si>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</si>
  <si>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</si>
  <si>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</si>
  <si>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</si>
  <si>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</si>
  <si>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</si>
  <si>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</si>
  <si>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</si>
  <si>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</si>
  <si>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</si>
  <si>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</si>
  <si>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</si>
  <si>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</si>
  <si>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</si>
  <si>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</si>
  <si>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</si>
  <si>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</si>
  <si>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</si>
  <si>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</si>
  <si>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</si>
  <si>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</si>
  <si>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</si>
  <si>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</si>
  <si>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</si>
  <si>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m2</t>
  </si>
  <si>
    <t>施工环保费</t>
  </si>
  <si>
    <t>102-3</t>
  </si>
  <si>
    <t>m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</si>
  <si>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</si>
  <si>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</si>
  <si>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</si>
  <si>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</si>
  <si>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按上项（11）金额的5%作为不可预见因素的暂定金额</t>
  </si>
  <si>
    <t>投标价（8+12=13）</t>
  </si>
  <si>
    <t>金额（元）</t>
  </si>
  <si>
    <t>清单     第100章   总则</t>
  </si>
  <si>
    <t>清单  第100章 合计   人民币</t>
  </si>
  <si>
    <t>竣工文件</t>
  </si>
  <si>
    <t>103-1</t>
  </si>
  <si>
    <t/>
  </si>
  <si>
    <t>-a</t>
  </si>
  <si>
    <t>-b</t>
  </si>
  <si>
    <t>-c</t>
  </si>
  <si>
    <t>-d</t>
  </si>
  <si>
    <t>202-4</t>
  </si>
  <si>
    <t>清单     第200章  路   基</t>
  </si>
  <si>
    <t>清单  第200章 合计   人民币</t>
  </si>
  <si>
    <t>清单     第400章  桥梁、涵洞</t>
  </si>
  <si>
    <t>清单  第400章 合计   人民币</t>
  </si>
  <si>
    <t>202-3</t>
  </si>
  <si>
    <t>拆除结构物</t>
  </si>
  <si>
    <t>m3</t>
  </si>
  <si>
    <t>t</t>
  </si>
  <si>
    <t>kg</t>
  </si>
  <si>
    <t>415-2</t>
  </si>
  <si>
    <t>水泥混凝土桥面铺装</t>
  </si>
  <si>
    <t>415-3</t>
  </si>
  <si>
    <t>防水层</t>
  </si>
  <si>
    <t>个</t>
  </si>
  <si>
    <t>417-2</t>
  </si>
  <si>
    <t>模数式伸缩装置</t>
  </si>
  <si>
    <t>通州区通顺路温榆河桥左桥大修工程</t>
  </si>
  <si>
    <t>钢筋混凝土结构</t>
  </si>
  <si>
    <t>砖、石及其他砌体结构</t>
  </si>
  <si>
    <t>铣刨旧路面</t>
  </si>
  <si>
    <t>沥青混凝土路面</t>
  </si>
  <si>
    <t>202-5</t>
  </si>
  <si>
    <t>旧路面沥青混合料回收</t>
  </si>
  <si>
    <t>清单     第300章  路   面</t>
  </si>
  <si>
    <t>清单  第300章 合计   人民币</t>
  </si>
  <si>
    <t>308-2</t>
  </si>
  <si>
    <t>SBS改性乳化沥青粘层</t>
  </si>
  <si>
    <t>309-1</t>
  </si>
  <si>
    <t>细粒式沥青混凝土</t>
  </si>
  <si>
    <t>SMA-13 4cm</t>
  </si>
  <si>
    <t>309-2</t>
  </si>
  <si>
    <t>中粒式沥青混凝土</t>
  </si>
  <si>
    <t>AC-16 +PR 4cm</t>
  </si>
  <si>
    <t>401-3</t>
  </si>
  <si>
    <t>永久性控制检测点（暂估价）</t>
  </si>
  <si>
    <t>项</t>
  </si>
  <si>
    <t>403-5</t>
  </si>
  <si>
    <t>结构加固钢筋</t>
  </si>
  <si>
    <t>钢筋网</t>
  </si>
  <si>
    <t>钢筋</t>
  </si>
  <si>
    <t>403-6</t>
  </si>
  <si>
    <t>植筋（锚栓）</t>
  </si>
  <si>
    <t>D18mm L120mm</t>
  </si>
  <si>
    <t>根</t>
  </si>
  <si>
    <t>M20锚栓</t>
  </si>
  <si>
    <t>403-7</t>
  </si>
  <si>
    <t>结构加固钢材</t>
  </si>
  <si>
    <t>粘贴钢板 10mm</t>
  </si>
  <si>
    <t>槽钢</t>
  </si>
  <si>
    <t>横梁加固脚手架</t>
  </si>
  <si>
    <t>410-10</t>
  </si>
  <si>
    <t>结构加固混凝土</t>
  </si>
  <si>
    <t>C40无收缩 湿接带</t>
  </si>
  <si>
    <t>支座垫石环氧砂浆修补</t>
  </si>
  <si>
    <t>高强聚合物砂浆局部修补</t>
  </si>
  <si>
    <t>-e</t>
  </si>
  <si>
    <t>410-11</t>
  </si>
  <si>
    <t>附属结构</t>
  </si>
  <si>
    <t>步道砖</t>
  </si>
  <si>
    <t>C15轻质</t>
  </si>
  <si>
    <t>大理石道牙（旧料利用）</t>
  </si>
  <si>
    <t>大理石道牙（新料）</t>
  </si>
  <si>
    <t>-f</t>
  </si>
  <si>
    <t>泄水管（直排式，含加长管）</t>
  </si>
  <si>
    <t>C40无收缩 10cm</t>
  </si>
  <si>
    <t>SBS卷材</t>
  </si>
  <si>
    <t>417-1</t>
  </si>
  <si>
    <t>橡胶伸缩装置</t>
  </si>
  <si>
    <t>W-A型</t>
  </si>
  <si>
    <t>416-8</t>
  </si>
  <si>
    <t>顶升更换桥梁支座</t>
  </si>
  <si>
    <t>GJZF4 250*350*64</t>
  </si>
  <si>
    <t>GJZ 250*350*64</t>
  </si>
  <si>
    <t>GYZF4 300*66</t>
  </si>
  <si>
    <t>GYZ 300*66</t>
  </si>
  <si>
    <t>模数式-80</t>
  </si>
  <si>
    <t>临时道路修建、养护与拆除(包括原道路的养护费和交通导改费)</t>
  </si>
  <si>
    <t>砼表面水渍清理、涂保护剂</t>
  </si>
  <si>
    <t>混凝土表面裂缝封闭</t>
  </si>
  <si>
    <t>中央隔离带护栏挪移、复位</t>
  </si>
  <si>
    <t>主梁顶面清理凿毛</t>
  </si>
  <si>
    <t>混凝土结合界面剂</t>
  </si>
  <si>
    <t>防水基层抛丸处理</t>
  </si>
  <si>
    <t>桥梁同步顶升</t>
  </si>
  <si>
    <t>支座更换脚手架</t>
  </si>
  <si>
    <t>项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</si>
</sst>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_);[Red]\(0.000\)"/>
    <numFmt numFmtId="186" formatCode="0.0000_);[Red]\(0.0000\)"/>
    <numFmt numFmtId="187" formatCode="0.0_);[Red]\(0.0\)"/>
    <numFmt numFmtId="188" formatCode="0_);[Red]\(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0.00_ \&gt;\=\5\2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12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  <font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42" applyFill="1">
      <alignment vertical="center"/>
      <protection/>
    </xf>
    <xf numFmtId="0" fontId="46" fillId="0" borderId="0" xfId="0" applyFont="1" applyFill="1" applyAlignment="1">
      <alignment vertical="center"/>
    </xf>
    <xf numFmtId="0" fontId="0" fillId="0" borderId="0" xfId="42" applyFont="1" applyFill="1">
      <alignment vertical="center"/>
      <protection/>
    </xf>
    <xf numFmtId="0" fontId="4" fillId="0" borderId="10" xfId="42" applyFont="1" applyFill="1" applyBorder="1" applyAlignment="1">
      <alignment horizontal="center" vertical="center"/>
      <protection/>
    </xf>
    <xf numFmtId="0" fontId="4" fillId="0" borderId="11" xfId="42" applyFont="1" applyFill="1" applyBorder="1" applyAlignment="1">
      <alignment horizontal="center" vertical="center"/>
      <protection/>
    </xf>
    <xf numFmtId="0" fontId="0" fillId="0" borderId="10" xfId="42" applyFont="1" applyFill="1" applyBorder="1" applyAlignment="1">
      <alignment horizontal="center" vertical="center"/>
      <protection/>
    </xf>
    <xf numFmtId="177" fontId="0" fillId="0" borderId="10" xfId="42" applyNumberFormat="1" applyFont="1" applyFill="1" applyBorder="1" applyAlignment="1" applyProtection="1">
      <alignment horizontal="center" vertical="center" shrinkToFit="1"/>
      <protection hidden="1"/>
    </xf>
    <xf numFmtId="0" fontId="47" fillId="0" borderId="12" xfId="40" applyFont="1" applyFill="1" applyBorder="1" applyAlignment="1">
      <alignment horizontal="left" vertical="center" wrapText="1"/>
      <protection/>
    </xf>
    <xf numFmtId="0" fontId="47" fillId="0" borderId="12" xfId="40" applyFont="1" applyFill="1" applyBorder="1" applyAlignment="1">
      <alignment horizontal="center" vertical="center" wrapText="1"/>
      <protection/>
    </xf>
    <xf numFmtId="0" fontId="47" fillId="0" borderId="12" xfId="40" applyFont="1" applyFill="1" applyBorder="1" applyAlignment="1">
      <alignment horizontal="right" vertical="center" wrapText="1"/>
      <protection/>
    </xf>
    <xf numFmtId="2" fontId="47" fillId="0" borderId="12" xfId="40" applyNumberFormat="1" applyFont="1" applyFill="1" applyBorder="1" applyAlignment="1">
      <alignment horizontal="center" vertical="center" wrapText="1"/>
      <protection/>
    </xf>
    <xf numFmtId="0" fontId="47" fillId="0" borderId="13" xfId="40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vertical="center"/>
    </xf>
    <xf numFmtId="49" fontId="46" fillId="0" borderId="0" xfId="0" applyNumberFormat="1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176" fontId="46" fillId="0" borderId="10" xfId="0" applyNumberFormat="1" applyFont="1" applyFill="1" applyBorder="1" applyAlignment="1">
      <alignment horizontal="center" vertical="center" shrinkToFit="1"/>
    </xf>
    <xf numFmtId="177" fontId="46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10" xfId="0" applyFont="1" applyFill="1" applyBorder="1" applyAlignment="1">
      <alignment horizontal="center" vertical="center" shrinkToFit="1"/>
    </xf>
    <xf numFmtId="49" fontId="46" fillId="0" borderId="0" xfId="0" applyNumberFormat="1" applyFont="1" applyFill="1" applyAlignment="1">
      <alignment vertical="center"/>
    </xf>
    <xf numFmtId="0" fontId="46" fillId="0" borderId="0" xfId="0" applyNumberFormat="1" applyFont="1" applyFill="1" applyAlignment="1">
      <alignment horizontal="center" vertical="center" shrinkToFit="1"/>
    </xf>
    <xf numFmtId="0" fontId="46" fillId="0" borderId="0" xfId="0" applyFont="1" applyFill="1" applyAlignment="1">
      <alignment vertical="center" shrinkToFit="1"/>
    </xf>
    <xf numFmtId="177" fontId="47" fillId="0" borderId="10" xfId="0" applyNumberFormat="1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7" fillId="0" borderId="12" xfId="0" applyFont="1" applyFill="1" applyBorder="1" applyAlignment="1">
      <alignment horizontal="center" vertical="center" wrapText="1"/>
    </xf>
    <xf numFmtId="183" fontId="47" fillId="0" borderId="12" xfId="40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shrinkToFit="1"/>
    </xf>
    <xf numFmtId="2" fontId="46" fillId="0" borderId="10" xfId="0" applyNumberFormat="1" applyFont="1" applyFill="1" applyBorder="1" applyAlignment="1">
      <alignment horizontal="center" vertical="center" shrinkToFit="1"/>
    </xf>
    <xf numFmtId="183" fontId="46" fillId="0" borderId="10" xfId="0" applyNumberFormat="1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6" fillId="0" borderId="15" xfId="0" applyFont="1" applyFill="1" applyBorder="1" applyAlignment="1">
      <alignment horizontal="left" vertical="center" wrapText="1" shrinkToFit="1"/>
    </xf>
    <xf numFmtId="0" fontId="50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/>
    </xf>
    <xf numFmtId="177" fontId="5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15" xfId="0" applyFont="1" applyFill="1" applyBorder="1" applyAlignment="1">
      <alignment horizontal="center" vertical="center"/>
    </xf>
    <xf numFmtId="0" fontId="46" fillId="0" borderId="15" xfId="0" applyFont="1" applyFill="1" applyBorder="1" applyAlignment="1" applyProtection="1">
      <alignment horizontal="left" vertical="center" wrapText="1" shrinkToFit="1"/>
      <protection hidden="1"/>
    </xf>
    <xf numFmtId="0" fontId="46" fillId="0" borderId="0" xfId="0" applyFont="1" applyFill="1" applyBorder="1" applyAlignment="1">
      <alignment horizontal="center" vertical="center" shrinkToFit="1"/>
    </xf>
    <xf numFmtId="0" fontId="0" fillId="0" borderId="10" xfId="42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center" vertical="center"/>
      <protection/>
    </xf>
    <xf numFmtId="0" fontId="0" fillId="0" borderId="16" xfId="42" applyFont="1" applyFill="1" applyBorder="1" applyAlignment="1">
      <alignment horizontal="center" vertical="center" wrapText="1"/>
      <protection/>
    </xf>
    <xf numFmtId="0" fontId="0" fillId="0" borderId="17" xfId="42" applyFont="1" applyFill="1" applyBorder="1" applyAlignment="1">
      <alignment horizontal="center" vertical="center" wrapText="1"/>
      <protection/>
    </xf>
    <xf numFmtId="0" fontId="46" fillId="0" borderId="15" xfId="0" applyFont="1" applyFill="1" applyBorder="1" applyAlignment="1">
      <alignment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I7" sqref="I7"/>
    </sheetView>
  </sheetViews>
  <sheetFormatPr defaultColWidth="9.00390625" defaultRowHeight="14.25"/>
  <cols>
    <col min="1" max="1" width="8.875" style="13" customWidth="1"/>
    <col min="2" max="2" width="32.25390625" style="13" customWidth="1"/>
    <col min="3" max="3" width="8.00390625" style="13" customWidth="1"/>
    <col min="4" max="4" width="9.125" style="13" customWidth="1"/>
    <col min="5" max="5" width="11.50390625" style="13" customWidth="1"/>
    <col min="6" max="6" width="12.375" style="13" customWidth="1"/>
    <col min="7" max="16384" width="9.00390625" style="13" customWidth="1"/>
  </cols>
  <sheetData>
    <row r="1" spans="1:6" ht="43.5" customHeight="1">
      <c r="A1" s="41" t="s">
        <v>0</v>
      </c>
      <c r="B1" s="41"/>
      <c r="C1" s="41"/>
      <c r="D1" s="41"/>
      <c r="E1" s="41"/>
      <c r="F1" s="41"/>
    </row>
    <row r="2" spans="1:6" ht="38.25" customHeight="1">
      <c r="A2" s="13" t="s">
        <v>18</v>
      </c>
      <c r="B2" s="42" t="s">
        <v>65</v>
      </c>
      <c r="C2" s="42"/>
      <c r="D2" s="42"/>
      <c r="E2" s="46" t="s">
        <v>5</v>
      </c>
      <c r="F2" s="46"/>
    </row>
    <row r="3" spans="1:6" ht="36" customHeight="1">
      <c r="A3" s="43" t="s">
        <v>39</v>
      </c>
      <c r="B3" s="43"/>
      <c r="C3" s="43"/>
      <c r="D3" s="43"/>
      <c r="E3" s="43"/>
      <c r="F3" s="43"/>
    </row>
    <row r="4" spans="1:6" ht="36" customHeight="1">
      <c r="A4" s="16" t="s">
        <v>20</v>
      </c>
      <c r="B4" s="16" t="s">
        <v>21</v>
      </c>
      <c r="C4" s="16" t="s">
        <v>1</v>
      </c>
      <c r="D4" s="16" t="s">
        <v>2</v>
      </c>
      <c r="E4" s="16" t="s">
        <v>3</v>
      </c>
      <c r="F4" s="16" t="s">
        <v>4</v>
      </c>
    </row>
    <row r="5" spans="1:6" ht="36" customHeight="1">
      <c r="A5" s="37" t="s">
        <v>22</v>
      </c>
      <c r="B5" s="38" t="s">
        <v>41</v>
      </c>
      <c r="C5" s="39" t="s">
        <v>23</v>
      </c>
      <c r="D5" s="29">
        <v>1</v>
      </c>
      <c r="E5" s="25"/>
      <c r="F5" s="20">
        <f>ROUND(D5*E5,0)</f>
        <v>0</v>
      </c>
    </row>
    <row r="6" spans="1:6" ht="36" customHeight="1">
      <c r="A6" s="37" t="s">
        <v>27</v>
      </c>
      <c r="B6" s="38" t="s">
        <v>29</v>
      </c>
      <c r="C6" s="39" t="s">
        <v>23</v>
      </c>
      <c r="D6" s="29">
        <v>1</v>
      </c>
      <c r="E6" s="25"/>
      <c r="F6" s="20">
        <f>ROUND(D6*E6,0)</f>
        <v>0</v>
      </c>
    </row>
    <row r="7" spans="1:6" ht="36" customHeight="1">
      <c r="A7" s="37" t="s">
        <v>30</v>
      </c>
      <c r="B7" s="38" t="s">
        <v>24</v>
      </c>
      <c r="C7" s="39" t="s">
        <v>23</v>
      </c>
      <c r="D7" s="29">
        <v>1</v>
      </c>
      <c r="E7" s="25"/>
      <c r="F7" s="20">
        <f>ROUND(D7*E7,0)</f>
        <v>0</v>
      </c>
    </row>
    <row r="8" spans="1:6" ht="40.5" customHeight="1">
      <c r="A8" s="37" t="s">
        <v>42</v>
      </c>
      <c r="B8" s="38" t="s">
        <v>125</v>
      </c>
      <c r="C8" s="39" t="s">
        <v>23</v>
      </c>
      <c r="D8" s="29">
        <v>1</v>
      </c>
      <c r="E8" s="25"/>
      <c r="F8" s="20">
        <f>ROUND(D8*E8,0)</f>
        <v>0</v>
      </c>
    </row>
    <row r="9" spans="1:6" ht="36" customHeight="1">
      <c r="A9" s="37" t="s">
        <v>25</v>
      </c>
      <c r="B9" s="38" t="s">
        <v>26</v>
      </c>
      <c r="C9" s="39" t="s">
        <v>23</v>
      </c>
      <c r="D9" s="29">
        <v>1</v>
      </c>
      <c r="E9" s="25"/>
      <c r="F9" s="20">
        <f>ROUND(D9*E9,0)</f>
        <v>0</v>
      </c>
    </row>
    <row r="10" spans="1:14" ht="36" customHeight="1">
      <c r="A10" s="44" t="s">
        <v>40</v>
      </c>
      <c r="B10" s="44"/>
      <c r="C10" s="44"/>
      <c r="D10" s="45">
        <f>ROUND(SUM(F5:F9),0)</f>
        <v>0</v>
      </c>
      <c r="E10" s="45"/>
      <c r="F10" s="26" t="s">
        <v>19</v>
      </c>
      <c r="G10" s="27"/>
      <c r="H10" s="27"/>
      <c r="I10" s="27"/>
      <c r="J10" s="27"/>
      <c r="K10" s="27"/>
      <c r="L10" s="27"/>
      <c r="M10" s="27"/>
      <c r="N10" s="27"/>
    </row>
    <row r="11" ht="32.25" customHeight="1"/>
    <row r="12" ht="25.5" customHeight="1">
      <c r="A12" s="28"/>
    </row>
  </sheetData>
  <sheetProtection password="EFB9" sheet="1"/>
  <protectedRanges>
    <protectedRange sqref="E5:E9" name="区域1"/>
  </protectedRanges>
  <mergeCells count="6">
    <mergeCell ref="A1:F1"/>
    <mergeCell ref="B2:D2"/>
    <mergeCell ref="A3:F3"/>
    <mergeCell ref="A10:C10"/>
    <mergeCell ref="D10:E10"/>
    <mergeCell ref="E2:F2"/>
  </mergeCells>
  <printOptions/>
  <pageMargins left="0.7086614173228347" right="0.52" top="0.7480314960629921" bottom="1.3385826771653544" header="0.31496062992125984" footer="4.212598425196851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11.00390625" style="22" customWidth="1"/>
    <col min="2" max="2" width="24.00390625" style="13" customWidth="1"/>
    <col min="3" max="3" width="7.125" style="13" customWidth="1"/>
    <col min="4" max="4" width="11.625" style="23" customWidth="1"/>
    <col min="5" max="5" width="11.375" style="24" customWidth="1"/>
    <col min="6" max="6" width="14.125" style="24" customWidth="1"/>
    <col min="7" max="7" width="9.00390625" style="13" customWidth="1"/>
    <col min="8" max="8" width="45.00390625" style="13" bestFit="1" customWidth="1"/>
    <col min="9" max="9" width="13.875" style="13" bestFit="1" customWidth="1"/>
    <col min="10" max="16384" width="9.00390625" style="13" customWidth="1"/>
  </cols>
  <sheetData>
    <row r="1" spans="1:6" ht="43.5" customHeight="1">
      <c r="A1" s="41" t="s">
        <v>0</v>
      </c>
      <c r="B1" s="41"/>
      <c r="C1" s="41"/>
      <c r="D1" s="41"/>
      <c r="E1" s="41"/>
      <c r="F1" s="41"/>
    </row>
    <row r="2" spans="1:6" ht="48" customHeight="1">
      <c r="A2" s="14" t="s">
        <v>18</v>
      </c>
      <c r="B2" s="47" t="str">
        <f>'第100章'!B2:D2</f>
        <v>通州区通顺路温榆河桥左桥大修工程</v>
      </c>
      <c r="C2" s="47"/>
      <c r="D2" s="47"/>
      <c r="E2" s="48" t="s">
        <v>6</v>
      </c>
      <c r="F2" s="48"/>
    </row>
    <row r="3" spans="1:6" ht="36" customHeight="1">
      <c r="A3" s="43" t="s">
        <v>49</v>
      </c>
      <c r="B3" s="43"/>
      <c r="C3" s="43"/>
      <c r="D3" s="43"/>
      <c r="E3" s="43"/>
      <c r="F3" s="43"/>
    </row>
    <row r="4" spans="1:6" ht="36" customHeight="1">
      <c r="A4" s="15" t="s">
        <v>20</v>
      </c>
      <c r="B4" s="16" t="s">
        <v>21</v>
      </c>
      <c r="C4" s="16" t="s">
        <v>1</v>
      </c>
      <c r="D4" s="17" t="s">
        <v>2</v>
      </c>
      <c r="E4" s="18" t="s">
        <v>3</v>
      </c>
      <c r="F4" s="18" t="s">
        <v>4</v>
      </c>
    </row>
    <row r="5" spans="1:6" ht="37.5" customHeight="1">
      <c r="A5" s="12" t="s">
        <v>53</v>
      </c>
      <c r="B5" s="8" t="s">
        <v>54</v>
      </c>
      <c r="C5" s="9" t="s">
        <v>43</v>
      </c>
      <c r="D5" s="10" t="s">
        <v>43</v>
      </c>
      <c r="E5" s="19"/>
      <c r="F5" s="20"/>
    </row>
    <row r="6" spans="1:6" ht="37.5" customHeight="1">
      <c r="A6" s="12" t="s">
        <v>44</v>
      </c>
      <c r="B6" s="8" t="s">
        <v>66</v>
      </c>
      <c r="C6" s="9" t="s">
        <v>55</v>
      </c>
      <c r="D6" s="30">
        <v>261.846</v>
      </c>
      <c r="E6" s="19"/>
      <c r="F6" s="20">
        <f>ROUND(D6*E6,0)</f>
        <v>0</v>
      </c>
    </row>
    <row r="7" spans="1:6" ht="37.5" customHeight="1">
      <c r="A7" s="12" t="s">
        <v>46</v>
      </c>
      <c r="B7" s="8" t="s">
        <v>67</v>
      </c>
      <c r="C7" s="9" t="s">
        <v>55</v>
      </c>
      <c r="D7" s="30">
        <v>147.556</v>
      </c>
      <c r="E7" s="19"/>
      <c r="F7" s="20">
        <f>ROUND(D7*E7,0)</f>
        <v>0</v>
      </c>
    </row>
    <row r="8" spans="1:6" ht="37.5" customHeight="1">
      <c r="A8" s="12" t="s">
        <v>48</v>
      </c>
      <c r="B8" s="8" t="s">
        <v>68</v>
      </c>
      <c r="C8" s="9" t="s">
        <v>43</v>
      </c>
      <c r="D8" s="11" t="s">
        <v>43</v>
      </c>
      <c r="E8" s="19"/>
      <c r="F8" s="20"/>
    </row>
    <row r="9" spans="1:6" ht="37.5" customHeight="1">
      <c r="A9" s="12" t="s">
        <v>44</v>
      </c>
      <c r="B9" s="8" t="s">
        <v>69</v>
      </c>
      <c r="C9" s="9" t="s">
        <v>55</v>
      </c>
      <c r="D9" s="30">
        <v>289.843</v>
      </c>
      <c r="E9" s="19"/>
      <c r="F9" s="20">
        <f>ROUND(D9*E9,0)</f>
        <v>0</v>
      </c>
    </row>
    <row r="10" spans="1:6" ht="37.5" customHeight="1">
      <c r="A10" s="12" t="s">
        <v>70</v>
      </c>
      <c r="B10" s="8" t="s">
        <v>71</v>
      </c>
      <c r="C10" s="9" t="s">
        <v>56</v>
      </c>
      <c r="D10" s="30">
        <v>681.131</v>
      </c>
      <c r="E10" s="19"/>
      <c r="F10" s="20">
        <f>ROUND(D10*E10,0)</f>
        <v>0</v>
      </c>
    </row>
    <row r="11" spans="1:6" ht="36" customHeight="1">
      <c r="A11" s="44" t="s">
        <v>50</v>
      </c>
      <c r="B11" s="44"/>
      <c r="C11" s="44"/>
      <c r="D11" s="45">
        <f>ROUND(SUM(F6:F10),0)</f>
        <v>0</v>
      </c>
      <c r="E11" s="45"/>
      <c r="F11" s="21" t="s">
        <v>19</v>
      </c>
    </row>
  </sheetData>
  <sheetProtection password="EFB9" sheet="1"/>
  <protectedRanges>
    <protectedRange sqref="E6:E7 E9:E10" name="区域1"/>
  </protectedRanges>
  <mergeCells count="6">
    <mergeCell ref="A11:C11"/>
    <mergeCell ref="D11:E11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2708333333333333" header="0.5118110236220472" footer="3.2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11.00390625" style="22" customWidth="1"/>
    <col min="2" max="2" width="24.00390625" style="13" customWidth="1"/>
    <col min="3" max="3" width="7.125" style="13" customWidth="1"/>
    <col min="4" max="4" width="11.625" style="23" customWidth="1"/>
    <col min="5" max="5" width="11.375" style="24" customWidth="1"/>
    <col min="6" max="6" width="14.125" style="24" customWidth="1"/>
    <col min="7" max="7" width="9.00390625" style="13" customWidth="1"/>
    <col min="8" max="8" width="45.00390625" style="13" bestFit="1" customWidth="1"/>
    <col min="9" max="9" width="13.875" style="13" bestFit="1" customWidth="1"/>
    <col min="10" max="16384" width="9.00390625" style="13" customWidth="1"/>
  </cols>
  <sheetData>
    <row r="1" spans="1:6" ht="43.5" customHeight="1">
      <c r="A1" s="41" t="s">
        <v>0</v>
      </c>
      <c r="B1" s="41"/>
      <c r="C1" s="41"/>
      <c r="D1" s="41"/>
      <c r="E1" s="41"/>
      <c r="F1" s="41"/>
    </row>
    <row r="2" spans="1:6" ht="48" customHeight="1">
      <c r="A2" s="14" t="s">
        <v>18</v>
      </c>
      <c r="B2" s="47" t="str">
        <f>'第100章'!B2:D2</f>
        <v>通州区通顺路温榆河桥左桥大修工程</v>
      </c>
      <c r="C2" s="47"/>
      <c r="D2" s="47"/>
      <c r="E2" s="48" t="s">
        <v>6</v>
      </c>
      <c r="F2" s="48"/>
    </row>
    <row r="3" spans="1:6" ht="36" customHeight="1">
      <c r="A3" s="43" t="s">
        <v>72</v>
      </c>
      <c r="B3" s="43"/>
      <c r="C3" s="43"/>
      <c r="D3" s="43"/>
      <c r="E3" s="43"/>
      <c r="F3" s="43"/>
    </row>
    <row r="4" spans="1:6" ht="36" customHeight="1">
      <c r="A4" s="15" t="s">
        <v>20</v>
      </c>
      <c r="B4" s="16" t="s">
        <v>21</v>
      </c>
      <c r="C4" s="16" t="s">
        <v>1</v>
      </c>
      <c r="D4" s="17" t="s">
        <v>2</v>
      </c>
      <c r="E4" s="18" t="s">
        <v>3</v>
      </c>
      <c r="F4" s="18" t="s">
        <v>4</v>
      </c>
    </row>
    <row r="5" spans="1:6" ht="37.5" customHeight="1">
      <c r="A5" s="12" t="s">
        <v>74</v>
      </c>
      <c r="B5" s="8" t="s">
        <v>75</v>
      </c>
      <c r="C5" s="9" t="s">
        <v>28</v>
      </c>
      <c r="D5" s="11">
        <v>4186.9</v>
      </c>
      <c r="E5" s="19"/>
      <c r="F5" s="20">
        <f>ROUND(D5*E5,0)</f>
        <v>0</v>
      </c>
    </row>
    <row r="6" spans="1:6" ht="37.5" customHeight="1">
      <c r="A6" s="12" t="s">
        <v>76</v>
      </c>
      <c r="B6" s="8" t="s">
        <v>77</v>
      </c>
      <c r="C6" s="9" t="s">
        <v>43</v>
      </c>
      <c r="D6" s="11" t="s">
        <v>43</v>
      </c>
      <c r="E6" s="19"/>
      <c r="F6" s="20"/>
    </row>
    <row r="7" spans="1:6" ht="37.5" customHeight="1">
      <c r="A7" s="12" t="s">
        <v>44</v>
      </c>
      <c r="B7" s="8" t="s">
        <v>78</v>
      </c>
      <c r="C7" s="9" t="s">
        <v>28</v>
      </c>
      <c r="D7" s="11">
        <v>4186.9</v>
      </c>
      <c r="E7" s="19"/>
      <c r="F7" s="20">
        <f>ROUND(D7*E7,0)</f>
        <v>0</v>
      </c>
    </row>
    <row r="8" spans="1:6" ht="37.5" customHeight="1">
      <c r="A8" s="12" t="s">
        <v>79</v>
      </c>
      <c r="B8" s="8" t="s">
        <v>80</v>
      </c>
      <c r="C8" s="9" t="s">
        <v>43</v>
      </c>
      <c r="D8" s="11" t="s">
        <v>43</v>
      </c>
      <c r="E8" s="19"/>
      <c r="F8" s="20"/>
    </row>
    <row r="9" spans="1:6" ht="37.5" customHeight="1">
      <c r="A9" s="12" t="s">
        <v>44</v>
      </c>
      <c r="B9" s="8" t="s">
        <v>81</v>
      </c>
      <c r="C9" s="9" t="s">
        <v>28</v>
      </c>
      <c r="D9" s="11">
        <v>3826.9</v>
      </c>
      <c r="E9" s="19"/>
      <c r="F9" s="20">
        <f>ROUND(D9*E9,0)</f>
        <v>0</v>
      </c>
    </row>
    <row r="10" spans="1:6" ht="41.25" customHeight="1">
      <c r="A10" s="44" t="s">
        <v>73</v>
      </c>
      <c r="B10" s="44"/>
      <c r="C10" s="44"/>
      <c r="D10" s="45">
        <f>ROUND(SUM(F5:F9),0)</f>
        <v>0</v>
      </c>
      <c r="E10" s="45"/>
      <c r="F10" s="21" t="s">
        <v>19</v>
      </c>
    </row>
  </sheetData>
  <sheetProtection password="EFB9" sheet="1"/>
  <protectedRanges>
    <protectedRange sqref="E5 E7 E9" name="区域1"/>
  </protectedRanges>
  <mergeCells count="6">
    <mergeCell ref="A1:F1"/>
    <mergeCell ref="B2:D2"/>
    <mergeCell ref="E2:F2"/>
    <mergeCell ref="A3:F3"/>
    <mergeCell ref="A10:C10"/>
    <mergeCell ref="D10:E10"/>
  </mergeCells>
  <printOptions horizontalCentered="1"/>
  <pageMargins left="0.7480314960629921" right="0.7480314960629921" top="0.7874015748031497" bottom="1.2708333333333333" header="0.5118110236220472" footer="3.2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F47" sqref="F47"/>
    </sheetView>
  </sheetViews>
  <sheetFormatPr defaultColWidth="9.00390625" defaultRowHeight="14.25"/>
  <cols>
    <col min="1" max="1" width="11.00390625" style="22" customWidth="1"/>
    <col min="2" max="2" width="27.75390625" style="31" customWidth="1"/>
    <col min="3" max="3" width="7.50390625" style="13" customWidth="1"/>
    <col min="4" max="4" width="10.625" style="23" customWidth="1"/>
    <col min="5" max="5" width="10.25390625" style="24" customWidth="1"/>
    <col min="6" max="6" width="14.125" style="24" customWidth="1"/>
    <col min="7" max="7" width="9.00390625" style="13" customWidth="1"/>
    <col min="8" max="8" width="45.00390625" style="13" bestFit="1" customWidth="1"/>
    <col min="9" max="9" width="13.875" style="13" bestFit="1" customWidth="1"/>
    <col min="10" max="16384" width="9.00390625" style="13" customWidth="1"/>
  </cols>
  <sheetData>
    <row r="1" spans="1:6" ht="43.5" customHeight="1">
      <c r="A1" s="41" t="s">
        <v>0</v>
      </c>
      <c r="B1" s="41"/>
      <c r="C1" s="41"/>
      <c r="D1" s="41"/>
      <c r="E1" s="41"/>
      <c r="F1" s="41"/>
    </row>
    <row r="2" spans="1:6" ht="48" customHeight="1">
      <c r="A2" s="14" t="s">
        <v>18</v>
      </c>
      <c r="B2" s="47" t="str">
        <f>'第100章'!B2:D2</f>
        <v>通州区通顺路温榆河桥左桥大修工程</v>
      </c>
      <c r="C2" s="47"/>
      <c r="D2" s="47"/>
      <c r="E2" s="48" t="s">
        <v>6</v>
      </c>
      <c r="F2" s="48"/>
    </row>
    <row r="3" spans="1:6" ht="36" customHeight="1">
      <c r="A3" s="43" t="s">
        <v>51</v>
      </c>
      <c r="B3" s="43"/>
      <c r="C3" s="43"/>
      <c r="D3" s="43"/>
      <c r="E3" s="43"/>
      <c r="F3" s="43"/>
    </row>
    <row r="4" spans="1:6" ht="36" customHeight="1">
      <c r="A4" s="15" t="s">
        <v>20</v>
      </c>
      <c r="B4" s="16" t="s">
        <v>21</v>
      </c>
      <c r="C4" s="16" t="s">
        <v>1</v>
      </c>
      <c r="D4" s="17" t="s">
        <v>2</v>
      </c>
      <c r="E4" s="18" t="s">
        <v>3</v>
      </c>
      <c r="F4" s="18" t="s">
        <v>4</v>
      </c>
    </row>
    <row r="5" spans="1:6" ht="28.5" customHeight="1">
      <c r="A5" s="32" t="s">
        <v>82</v>
      </c>
      <c r="B5" s="26" t="s">
        <v>83</v>
      </c>
      <c r="C5" s="33" t="s">
        <v>84</v>
      </c>
      <c r="D5" s="34">
        <v>1</v>
      </c>
      <c r="E5" s="19">
        <v>50000</v>
      </c>
      <c r="F5" s="20">
        <f>ROUND(D5*E5,0)</f>
        <v>50000</v>
      </c>
    </row>
    <row r="6" spans="1:6" ht="28.5" customHeight="1">
      <c r="A6" s="32" t="s">
        <v>85</v>
      </c>
      <c r="B6" s="26" t="s">
        <v>86</v>
      </c>
      <c r="C6" s="33" t="s">
        <v>43</v>
      </c>
      <c r="D6" s="34" t="s">
        <v>43</v>
      </c>
      <c r="E6" s="19"/>
      <c r="F6" s="20"/>
    </row>
    <row r="7" spans="1:6" ht="28.5" customHeight="1">
      <c r="A7" s="32" t="s">
        <v>44</v>
      </c>
      <c r="B7" s="26" t="s">
        <v>87</v>
      </c>
      <c r="C7" s="33" t="s">
        <v>57</v>
      </c>
      <c r="D7" s="35">
        <v>37982.5</v>
      </c>
      <c r="E7" s="19"/>
      <c r="F7" s="20">
        <f>ROUND(D7*E7,0)</f>
        <v>0</v>
      </c>
    </row>
    <row r="8" spans="1:6" ht="28.5" customHeight="1">
      <c r="A8" s="32" t="s">
        <v>45</v>
      </c>
      <c r="B8" s="26" t="s">
        <v>88</v>
      </c>
      <c r="C8" s="33" t="s">
        <v>57</v>
      </c>
      <c r="D8" s="35">
        <v>1023</v>
      </c>
      <c r="E8" s="19"/>
      <c r="F8" s="20">
        <f aca="true" t="shared" si="0" ref="F8:F46">ROUND(D8*E8,0)</f>
        <v>0</v>
      </c>
    </row>
    <row r="9" spans="1:6" ht="28.5" customHeight="1">
      <c r="A9" s="32" t="s">
        <v>89</v>
      </c>
      <c r="B9" s="26" t="s">
        <v>90</v>
      </c>
      <c r="C9" s="33" t="s">
        <v>43</v>
      </c>
      <c r="D9" s="34" t="s">
        <v>43</v>
      </c>
      <c r="E9" s="19"/>
      <c r="F9" s="20"/>
    </row>
    <row r="10" spans="1:6" ht="28.5" customHeight="1">
      <c r="A10" s="32" t="s">
        <v>44</v>
      </c>
      <c r="B10" s="26" t="s">
        <v>91</v>
      </c>
      <c r="C10" s="33" t="s">
        <v>92</v>
      </c>
      <c r="D10" s="34">
        <v>1728</v>
      </c>
      <c r="E10" s="19"/>
      <c r="F10" s="20">
        <f t="shared" si="0"/>
        <v>0</v>
      </c>
    </row>
    <row r="11" spans="1:6" ht="28.5" customHeight="1">
      <c r="A11" s="32" t="s">
        <v>45</v>
      </c>
      <c r="B11" s="26" t="s">
        <v>93</v>
      </c>
      <c r="C11" s="33" t="s">
        <v>92</v>
      </c>
      <c r="D11" s="34">
        <v>3240</v>
      </c>
      <c r="E11" s="19"/>
      <c r="F11" s="20">
        <f t="shared" si="0"/>
        <v>0</v>
      </c>
    </row>
    <row r="12" spans="1:6" ht="28.5" customHeight="1">
      <c r="A12" s="32" t="s">
        <v>94</v>
      </c>
      <c r="B12" s="26" t="s">
        <v>95</v>
      </c>
      <c r="C12" s="33" t="s">
        <v>43</v>
      </c>
      <c r="D12" s="34" t="s">
        <v>43</v>
      </c>
      <c r="E12" s="19"/>
      <c r="F12" s="20"/>
    </row>
    <row r="13" spans="1:6" ht="28.5" customHeight="1">
      <c r="A13" s="32" t="s">
        <v>44</v>
      </c>
      <c r="B13" s="26" t="s">
        <v>96</v>
      </c>
      <c r="C13" s="33" t="s">
        <v>57</v>
      </c>
      <c r="D13" s="36">
        <v>31067.6</v>
      </c>
      <c r="E13" s="19"/>
      <c r="F13" s="20">
        <f t="shared" si="0"/>
        <v>0</v>
      </c>
    </row>
    <row r="14" spans="1:6" ht="28.5" customHeight="1">
      <c r="A14" s="32" t="s">
        <v>45</v>
      </c>
      <c r="B14" s="26" t="s">
        <v>97</v>
      </c>
      <c r="C14" s="33" t="s">
        <v>57</v>
      </c>
      <c r="D14" s="36">
        <v>10969.673</v>
      </c>
      <c r="E14" s="19"/>
      <c r="F14" s="20">
        <f t="shared" si="0"/>
        <v>0</v>
      </c>
    </row>
    <row r="15" spans="1:6" ht="28.5" customHeight="1">
      <c r="A15" s="32" t="s">
        <v>46</v>
      </c>
      <c r="B15" s="26" t="s">
        <v>98</v>
      </c>
      <c r="C15" s="33" t="s">
        <v>28</v>
      </c>
      <c r="D15" s="35">
        <v>2592</v>
      </c>
      <c r="E15" s="19"/>
      <c r="F15" s="20">
        <f t="shared" si="0"/>
        <v>0</v>
      </c>
    </row>
    <row r="16" spans="1:6" ht="28.5" customHeight="1">
      <c r="A16" s="32" t="s">
        <v>99</v>
      </c>
      <c r="B16" s="26" t="s">
        <v>100</v>
      </c>
      <c r="C16" s="33" t="s">
        <v>43</v>
      </c>
      <c r="D16" s="35" t="s">
        <v>43</v>
      </c>
      <c r="E16" s="19"/>
      <c r="F16" s="20"/>
    </row>
    <row r="17" spans="1:6" ht="28.5" customHeight="1">
      <c r="A17" s="32" t="s">
        <v>44</v>
      </c>
      <c r="B17" s="26" t="s">
        <v>101</v>
      </c>
      <c r="C17" s="33" t="s">
        <v>55</v>
      </c>
      <c r="D17" s="35">
        <v>15.7</v>
      </c>
      <c r="E17" s="19"/>
      <c r="F17" s="20">
        <f t="shared" si="0"/>
        <v>0</v>
      </c>
    </row>
    <row r="18" spans="1:6" ht="28.5" customHeight="1">
      <c r="A18" s="32" t="s">
        <v>45</v>
      </c>
      <c r="B18" s="26" t="s">
        <v>127</v>
      </c>
      <c r="C18" s="33" t="s">
        <v>31</v>
      </c>
      <c r="D18" s="35">
        <v>426</v>
      </c>
      <c r="E18" s="19"/>
      <c r="F18" s="20">
        <f t="shared" si="0"/>
        <v>0</v>
      </c>
    </row>
    <row r="19" spans="1:6" ht="28.5" customHeight="1">
      <c r="A19" s="32" t="s">
        <v>46</v>
      </c>
      <c r="B19" s="26" t="s">
        <v>102</v>
      </c>
      <c r="C19" s="33" t="s">
        <v>55</v>
      </c>
      <c r="D19" s="35">
        <v>0.5</v>
      </c>
      <c r="E19" s="19"/>
      <c r="F19" s="20">
        <f t="shared" si="0"/>
        <v>0</v>
      </c>
    </row>
    <row r="20" spans="1:6" ht="28.5" customHeight="1">
      <c r="A20" s="32" t="s">
        <v>47</v>
      </c>
      <c r="B20" s="26" t="s">
        <v>103</v>
      </c>
      <c r="C20" s="33" t="s">
        <v>55</v>
      </c>
      <c r="D20" s="35">
        <v>4.2</v>
      </c>
      <c r="E20" s="19"/>
      <c r="F20" s="20">
        <f t="shared" si="0"/>
        <v>0</v>
      </c>
    </row>
    <row r="21" spans="1:6" ht="28.5" customHeight="1">
      <c r="A21" s="32" t="s">
        <v>104</v>
      </c>
      <c r="B21" s="26" t="s">
        <v>126</v>
      </c>
      <c r="C21" s="33" t="s">
        <v>28</v>
      </c>
      <c r="D21" s="35">
        <v>974.6</v>
      </c>
      <c r="E21" s="19"/>
      <c r="F21" s="20">
        <f t="shared" si="0"/>
        <v>0</v>
      </c>
    </row>
    <row r="22" spans="1:6" ht="28.5" customHeight="1">
      <c r="A22" s="32" t="s">
        <v>105</v>
      </c>
      <c r="B22" s="26" t="s">
        <v>106</v>
      </c>
      <c r="C22" s="33" t="s">
        <v>43</v>
      </c>
      <c r="D22" s="34" t="s">
        <v>43</v>
      </c>
      <c r="E22" s="19"/>
      <c r="F22" s="20"/>
    </row>
    <row r="23" spans="1:6" ht="28.5" customHeight="1">
      <c r="A23" s="32" t="s">
        <v>44</v>
      </c>
      <c r="B23" s="26" t="s">
        <v>107</v>
      </c>
      <c r="C23" s="33" t="s">
        <v>28</v>
      </c>
      <c r="D23" s="35">
        <v>812.2</v>
      </c>
      <c r="E23" s="19"/>
      <c r="F23" s="20">
        <f t="shared" si="0"/>
        <v>0</v>
      </c>
    </row>
    <row r="24" spans="1:6" ht="28.5" customHeight="1">
      <c r="A24" s="32" t="s">
        <v>45</v>
      </c>
      <c r="B24" s="26" t="s">
        <v>108</v>
      </c>
      <c r="C24" s="33" t="s">
        <v>55</v>
      </c>
      <c r="D24" s="35">
        <v>59.9</v>
      </c>
      <c r="E24" s="19"/>
      <c r="F24" s="20">
        <f t="shared" si="0"/>
        <v>0</v>
      </c>
    </row>
    <row r="25" spans="1:6" ht="28.5" customHeight="1">
      <c r="A25" s="32" t="s">
        <v>46</v>
      </c>
      <c r="B25" s="26" t="s">
        <v>109</v>
      </c>
      <c r="C25" s="33" t="s">
        <v>31</v>
      </c>
      <c r="D25" s="35">
        <v>410.4</v>
      </c>
      <c r="E25" s="19"/>
      <c r="F25" s="20">
        <f t="shared" si="0"/>
        <v>0</v>
      </c>
    </row>
    <row r="26" spans="1:6" ht="28.5" customHeight="1">
      <c r="A26" s="32" t="s">
        <v>47</v>
      </c>
      <c r="B26" s="26" t="s">
        <v>110</v>
      </c>
      <c r="C26" s="33" t="s">
        <v>31</v>
      </c>
      <c r="D26" s="35">
        <v>21.6</v>
      </c>
      <c r="E26" s="19"/>
      <c r="F26" s="20">
        <f t="shared" si="0"/>
        <v>0</v>
      </c>
    </row>
    <row r="27" spans="1:6" ht="28.5" customHeight="1">
      <c r="A27" s="32" t="s">
        <v>104</v>
      </c>
      <c r="B27" s="26" t="s">
        <v>128</v>
      </c>
      <c r="C27" s="33" t="s">
        <v>31</v>
      </c>
      <c r="D27" s="35">
        <v>216</v>
      </c>
      <c r="E27" s="19"/>
      <c r="F27" s="20">
        <f t="shared" si="0"/>
        <v>0</v>
      </c>
    </row>
    <row r="28" spans="1:6" ht="28.5" customHeight="1">
      <c r="A28" s="32" t="s">
        <v>111</v>
      </c>
      <c r="B28" s="26" t="s">
        <v>112</v>
      </c>
      <c r="C28" s="33" t="s">
        <v>62</v>
      </c>
      <c r="D28" s="34">
        <v>90</v>
      </c>
      <c r="E28" s="19"/>
      <c r="F28" s="20">
        <f t="shared" si="0"/>
        <v>0</v>
      </c>
    </row>
    <row r="29" spans="1:6" ht="28.5" customHeight="1">
      <c r="A29" s="32" t="s">
        <v>58</v>
      </c>
      <c r="B29" s="26" t="s">
        <v>59</v>
      </c>
      <c r="C29" s="33" t="s">
        <v>43</v>
      </c>
      <c r="D29" s="34" t="s">
        <v>43</v>
      </c>
      <c r="E29" s="19"/>
      <c r="F29" s="20"/>
    </row>
    <row r="30" spans="1:6" ht="28.5" customHeight="1">
      <c r="A30" s="32" t="s">
        <v>44</v>
      </c>
      <c r="B30" s="26" t="s">
        <v>113</v>
      </c>
      <c r="C30" s="33" t="s">
        <v>28</v>
      </c>
      <c r="D30" s="35">
        <v>2916</v>
      </c>
      <c r="E30" s="19"/>
      <c r="F30" s="20">
        <f t="shared" si="0"/>
        <v>0</v>
      </c>
    </row>
    <row r="31" spans="1:6" ht="28.5" customHeight="1">
      <c r="A31" s="32" t="s">
        <v>45</v>
      </c>
      <c r="B31" s="26" t="s">
        <v>129</v>
      </c>
      <c r="C31" s="33" t="s">
        <v>28</v>
      </c>
      <c r="D31" s="35">
        <v>2916</v>
      </c>
      <c r="E31" s="19"/>
      <c r="F31" s="20">
        <f t="shared" si="0"/>
        <v>0</v>
      </c>
    </row>
    <row r="32" spans="1:6" ht="28.5" customHeight="1">
      <c r="A32" s="32" t="s">
        <v>46</v>
      </c>
      <c r="B32" s="26" t="s">
        <v>130</v>
      </c>
      <c r="C32" s="33" t="s">
        <v>28</v>
      </c>
      <c r="D32" s="35">
        <v>2916</v>
      </c>
      <c r="E32" s="19"/>
      <c r="F32" s="20">
        <f t="shared" si="0"/>
        <v>0</v>
      </c>
    </row>
    <row r="33" spans="1:6" ht="28.5" customHeight="1">
      <c r="A33" s="32" t="s">
        <v>60</v>
      </c>
      <c r="B33" s="26" t="s">
        <v>61</v>
      </c>
      <c r="C33" s="33" t="s">
        <v>43</v>
      </c>
      <c r="D33" s="34" t="s">
        <v>43</v>
      </c>
      <c r="E33" s="19"/>
      <c r="F33" s="20"/>
    </row>
    <row r="34" spans="1:6" ht="28.5" customHeight="1">
      <c r="A34" s="32" t="s">
        <v>44</v>
      </c>
      <c r="B34" s="26" t="s">
        <v>114</v>
      </c>
      <c r="C34" s="33" t="s">
        <v>28</v>
      </c>
      <c r="D34" s="35">
        <v>5227.2</v>
      </c>
      <c r="E34" s="19"/>
      <c r="F34" s="20">
        <f t="shared" si="0"/>
        <v>0</v>
      </c>
    </row>
    <row r="35" spans="1:6" ht="28.5" customHeight="1">
      <c r="A35" s="32" t="s">
        <v>45</v>
      </c>
      <c r="B35" s="26" t="s">
        <v>131</v>
      </c>
      <c r="C35" s="33" t="s">
        <v>28</v>
      </c>
      <c r="D35" s="35">
        <v>4752</v>
      </c>
      <c r="E35" s="19"/>
      <c r="F35" s="20">
        <f t="shared" si="0"/>
        <v>0</v>
      </c>
    </row>
    <row r="36" spans="1:6" ht="28.5" customHeight="1">
      <c r="A36" s="32" t="s">
        <v>118</v>
      </c>
      <c r="B36" s="26" t="s">
        <v>119</v>
      </c>
      <c r="C36" s="33" t="s">
        <v>43</v>
      </c>
      <c r="D36" s="34" t="s">
        <v>43</v>
      </c>
      <c r="E36" s="19"/>
      <c r="F36" s="20"/>
    </row>
    <row r="37" spans="1:6" ht="28.5" customHeight="1">
      <c r="A37" s="32" t="s">
        <v>44</v>
      </c>
      <c r="B37" s="26" t="s">
        <v>120</v>
      </c>
      <c r="C37" s="33" t="s">
        <v>62</v>
      </c>
      <c r="D37" s="34">
        <v>16</v>
      </c>
      <c r="E37" s="19"/>
      <c r="F37" s="20">
        <f t="shared" si="0"/>
        <v>0</v>
      </c>
    </row>
    <row r="38" spans="1:6" ht="28.5" customHeight="1">
      <c r="A38" s="32" t="s">
        <v>45</v>
      </c>
      <c r="B38" s="26" t="s">
        <v>121</v>
      </c>
      <c r="C38" s="33" t="s">
        <v>62</v>
      </c>
      <c r="D38" s="34">
        <v>128</v>
      </c>
      <c r="E38" s="19"/>
      <c r="F38" s="20">
        <f t="shared" si="0"/>
        <v>0</v>
      </c>
    </row>
    <row r="39" spans="1:6" ht="28.5" customHeight="1">
      <c r="A39" s="32" t="s">
        <v>46</v>
      </c>
      <c r="B39" s="26" t="s">
        <v>122</v>
      </c>
      <c r="C39" s="33" t="s">
        <v>62</v>
      </c>
      <c r="D39" s="34">
        <v>6</v>
      </c>
      <c r="E39" s="19"/>
      <c r="F39" s="20">
        <f t="shared" si="0"/>
        <v>0</v>
      </c>
    </row>
    <row r="40" spans="1:6" ht="28.5" customHeight="1">
      <c r="A40" s="32" t="s">
        <v>47</v>
      </c>
      <c r="B40" s="26" t="s">
        <v>123</v>
      </c>
      <c r="C40" s="33" t="s">
        <v>62</v>
      </c>
      <c r="D40" s="34">
        <v>48</v>
      </c>
      <c r="E40" s="19"/>
      <c r="F40" s="20">
        <f t="shared" si="0"/>
        <v>0</v>
      </c>
    </row>
    <row r="41" spans="1:6" ht="28.5" customHeight="1">
      <c r="A41" s="32" t="s">
        <v>104</v>
      </c>
      <c r="B41" s="26" t="s">
        <v>132</v>
      </c>
      <c r="C41" s="40" t="s">
        <v>134</v>
      </c>
      <c r="D41" s="34">
        <v>1</v>
      </c>
      <c r="E41" s="19"/>
      <c r="F41" s="20">
        <f t="shared" si="0"/>
        <v>0</v>
      </c>
    </row>
    <row r="42" spans="1:6" ht="28.5" customHeight="1">
      <c r="A42" s="32" t="s">
        <v>111</v>
      </c>
      <c r="B42" s="26" t="s">
        <v>133</v>
      </c>
      <c r="C42" s="33" t="s">
        <v>28</v>
      </c>
      <c r="D42" s="35">
        <v>1296</v>
      </c>
      <c r="E42" s="19"/>
      <c r="F42" s="20">
        <f t="shared" si="0"/>
        <v>0</v>
      </c>
    </row>
    <row r="43" spans="1:6" ht="28.5" customHeight="1">
      <c r="A43" s="32" t="s">
        <v>115</v>
      </c>
      <c r="B43" s="26" t="s">
        <v>116</v>
      </c>
      <c r="C43" s="33" t="s">
        <v>43</v>
      </c>
      <c r="D43" s="34" t="s">
        <v>43</v>
      </c>
      <c r="E43" s="19"/>
      <c r="F43" s="20"/>
    </row>
    <row r="44" spans="1:6" ht="28.5" customHeight="1">
      <c r="A44" s="32" t="s">
        <v>44</v>
      </c>
      <c r="B44" s="26" t="s">
        <v>117</v>
      </c>
      <c r="C44" s="33" t="s">
        <v>31</v>
      </c>
      <c r="D44" s="35">
        <v>25.6</v>
      </c>
      <c r="E44" s="19"/>
      <c r="F44" s="20">
        <f t="shared" si="0"/>
        <v>0</v>
      </c>
    </row>
    <row r="45" spans="1:6" ht="28.5" customHeight="1">
      <c r="A45" s="32" t="s">
        <v>63</v>
      </c>
      <c r="B45" s="26" t="s">
        <v>64</v>
      </c>
      <c r="C45" s="33" t="s">
        <v>43</v>
      </c>
      <c r="D45" s="35" t="s">
        <v>43</v>
      </c>
      <c r="E45" s="19"/>
      <c r="F45" s="20"/>
    </row>
    <row r="46" spans="1:6" ht="28.5" customHeight="1">
      <c r="A46" s="32" t="s">
        <v>44</v>
      </c>
      <c r="B46" s="26" t="s">
        <v>124</v>
      </c>
      <c r="C46" s="33" t="s">
        <v>31</v>
      </c>
      <c r="D46" s="35">
        <v>171.6</v>
      </c>
      <c r="E46" s="19"/>
      <c r="F46" s="20">
        <f t="shared" si="0"/>
        <v>0</v>
      </c>
    </row>
    <row r="47" spans="1:6" ht="36" customHeight="1">
      <c r="A47" s="44" t="s">
        <v>52</v>
      </c>
      <c r="B47" s="44"/>
      <c r="C47" s="44"/>
      <c r="D47" s="45">
        <f>ROUND(SUM(F5:F46),0)</f>
        <v>50000</v>
      </c>
      <c r="E47" s="45"/>
      <c r="F47" s="21" t="s">
        <v>19</v>
      </c>
    </row>
  </sheetData>
  <sheetProtection password="EFB9" sheet="1"/>
  <protectedRanges>
    <protectedRange sqref="E7:E8 E10:E11 E13:E15 E17:E21 E23:E28 E30:E32 E34:E35 E37:E42 E44 E46" name="区域1"/>
  </protectedRanges>
  <mergeCells count="6">
    <mergeCell ref="A1:F1"/>
    <mergeCell ref="B2:D2"/>
    <mergeCell ref="E2:F2"/>
    <mergeCell ref="A3:F3"/>
    <mergeCell ref="A47:C47"/>
    <mergeCell ref="D47:E47"/>
  </mergeCells>
  <printOptions horizontalCentered="1"/>
  <pageMargins left="0.7480314960629921" right="0.7480314960629921" top="0.7874015748031497" bottom="1.03" header="0.5118110236220472" footer="0.6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E15" sqref="E15"/>
    </sheetView>
  </sheetViews>
  <sheetFormatPr defaultColWidth="9.00390625" defaultRowHeight="14.25"/>
  <cols>
    <col min="1" max="1" width="5.75390625" style="1" customWidth="1"/>
    <col min="2" max="2" width="11.75390625" style="1" customWidth="1"/>
    <col min="3" max="3" width="41.125" style="1" customWidth="1"/>
    <col min="4" max="4" width="24.375" style="1" customWidth="1"/>
    <col min="5" max="16384" width="9.00390625" style="1" customWidth="1"/>
  </cols>
  <sheetData>
    <row r="1" spans="1:4" ht="42.75" customHeight="1">
      <c r="A1" s="50" t="s">
        <v>7</v>
      </c>
      <c r="B1" s="50"/>
      <c r="C1" s="50"/>
      <c r="D1" s="50"/>
    </row>
    <row r="2" spans="1:4" s="2" customFormat="1" ht="38.25" customHeight="1">
      <c r="A2" s="53" t="str">
        <f>"工程名称："&amp;'第100章'!B2</f>
        <v>工程名称：通州区通顺路温榆河桥左桥大修工程</v>
      </c>
      <c r="B2" s="53"/>
      <c r="C2" s="53"/>
      <c r="D2" s="53"/>
    </row>
    <row r="3" spans="1:4" s="3" customFormat="1" ht="36" customHeight="1">
      <c r="A3" s="4" t="s">
        <v>8</v>
      </c>
      <c r="B3" s="4" t="s">
        <v>9</v>
      </c>
      <c r="C3" s="4" t="s">
        <v>10</v>
      </c>
      <c r="D3" s="5" t="s">
        <v>38</v>
      </c>
    </row>
    <row r="4" spans="1:4" s="3" customFormat="1" ht="32.25" customHeight="1">
      <c r="A4" s="6">
        <v>1</v>
      </c>
      <c r="B4" s="6">
        <v>100</v>
      </c>
      <c r="C4" s="6" t="s">
        <v>11</v>
      </c>
      <c r="D4" s="7">
        <f>'第100章'!D10</f>
        <v>0</v>
      </c>
    </row>
    <row r="5" spans="1:4" s="3" customFormat="1" ht="32.25" customHeight="1">
      <c r="A5" s="6">
        <v>2</v>
      </c>
      <c r="B5" s="6">
        <v>200</v>
      </c>
      <c r="C5" s="6" t="s">
        <v>12</v>
      </c>
      <c r="D5" s="7">
        <f>'第200章'!D11</f>
        <v>0</v>
      </c>
    </row>
    <row r="6" spans="1:4" s="3" customFormat="1" ht="32.25" customHeight="1">
      <c r="A6" s="6">
        <v>3</v>
      </c>
      <c r="B6" s="6">
        <v>300</v>
      </c>
      <c r="C6" s="6" t="s">
        <v>13</v>
      </c>
      <c r="D6" s="7">
        <f>'第300章'!D10</f>
        <v>0</v>
      </c>
    </row>
    <row r="7" spans="1:4" s="3" customFormat="1" ht="32.25" customHeight="1">
      <c r="A7" s="6">
        <v>4</v>
      </c>
      <c r="B7" s="6">
        <v>400</v>
      </c>
      <c r="C7" s="6" t="s">
        <v>14</v>
      </c>
      <c r="D7" s="7">
        <f>'第400章'!D47</f>
        <v>50000</v>
      </c>
    </row>
    <row r="8" spans="1:4" s="3" customFormat="1" ht="32.25" customHeight="1">
      <c r="A8" s="6">
        <v>5</v>
      </c>
      <c r="B8" s="6">
        <v>500</v>
      </c>
      <c r="C8" s="6" t="s">
        <v>15</v>
      </c>
      <c r="D8" s="7"/>
    </row>
    <row r="9" spans="1:4" s="3" customFormat="1" ht="32.25" customHeight="1">
      <c r="A9" s="6">
        <v>6</v>
      </c>
      <c r="B9" s="6">
        <v>600</v>
      </c>
      <c r="C9" s="6" t="s">
        <v>16</v>
      </c>
      <c r="D9" s="7"/>
    </row>
    <row r="10" spans="1:4" s="3" customFormat="1" ht="32.25" customHeight="1">
      <c r="A10" s="6">
        <v>7</v>
      </c>
      <c r="B10" s="6">
        <v>700</v>
      </c>
      <c r="C10" s="6" t="s">
        <v>17</v>
      </c>
      <c r="D10" s="7"/>
    </row>
    <row r="11" spans="1:4" s="3" customFormat="1" ht="32.25" customHeight="1">
      <c r="A11" s="6">
        <v>8</v>
      </c>
      <c r="B11" s="49" t="s">
        <v>32</v>
      </c>
      <c r="C11" s="49"/>
      <c r="D11" s="7">
        <f>SUM(D4:D10)</f>
        <v>50000</v>
      </c>
    </row>
    <row r="12" spans="1:4" s="3" customFormat="1" ht="34.5" customHeight="1">
      <c r="A12" s="6">
        <v>9</v>
      </c>
      <c r="B12" s="49" t="s">
        <v>33</v>
      </c>
      <c r="C12" s="49"/>
      <c r="D12" s="7">
        <f>'第400章'!F5</f>
        <v>50000</v>
      </c>
    </row>
    <row r="13" spans="1:4" s="3" customFormat="1" ht="34.5" customHeight="1">
      <c r="A13" s="6">
        <v>10</v>
      </c>
      <c r="B13" s="49" t="s">
        <v>34</v>
      </c>
      <c r="C13" s="49"/>
      <c r="D13" s="7"/>
    </row>
    <row r="14" spans="1:4" s="3" customFormat="1" ht="34.5" customHeight="1">
      <c r="A14" s="6">
        <v>11</v>
      </c>
      <c r="B14" s="51" t="s">
        <v>35</v>
      </c>
      <c r="C14" s="52"/>
      <c r="D14" s="7">
        <f>ROUND(D11-D12-D13,0)</f>
        <v>0</v>
      </c>
    </row>
    <row r="15" spans="1:4" s="3" customFormat="1" ht="34.5" customHeight="1">
      <c r="A15" s="6">
        <v>12</v>
      </c>
      <c r="B15" s="49" t="s">
        <v>36</v>
      </c>
      <c r="C15" s="49"/>
      <c r="D15" s="7">
        <f>ROUND(D14*5%,0)</f>
        <v>0</v>
      </c>
    </row>
    <row r="16" spans="1:4" s="3" customFormat="1" ht="34.5" customHeight="1">
      <c r="A16" s="6">
        <v>13</v>
      </c>
      <c r="B16" s="49" t="s">
        <v>37</v>
      </c>
      <c r="C16" s="49"/>
      <c r="D16" s="7">
        <f>D11+D15</f>
        <v>50000</v>
      </c>
    </row>
  </sheetData>
  <sheetProtection password="EFB9" sheet="1"/>
  <protectedRanges>
    <protectedRange sqref="D13" name="区域1"/>
  </protectedRanges>
  <mergeCells count="8">
    <mergeCell ref="B15:C15"/>
    <mergeCell ref="B16:C16"/>
    <mergeCell ref="A1:D1"/>
    <mergeCell ref="B11:C11"/>
    <mergeCell ref="B12:C12"/>
    <mergeCell ref="B13:C13"/>
    <mergeCell ref="B14:C14"/>
    <mergeCell ref="A2:D2"/>
  </mergeCells>
  <printOptions horizontalCentered="1"/>
  <pageMargins left="0.5118110236220472" right="0.5118110236220472" top="0.88" bottom="1.84" header="0.31496062992125984" footer="1.14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2015-04-21T04:30:14Z</cp:lastPrinted>
  <dcterms:created xsi:type="dcterms:W3CDTF">2008-04-07T07:00:19Z</dcterms:created>
  <dcterms:modified xsi:type="dcterms:W3CDTF">2015-04-21T04:41:11Z</dcterms:modified>
  <cp:category/>
  <cp:version/>
  <cp:contentType/>
  <cp:contentStatus/>
</cp:coreProperties>
</file>