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65371" windowWidth="12120" windowHeight="8130" tabRatio="610" activeTab="0"/>
  </bookViews>
  <sheets>
    <sheet name="第100章" sheetId="1" r:id="rId1"/>
    <sheet name="第200章" sheetId="2" r:id="rId2"/>
    <sheet name="第300章 " sheetId="3" r:id="rId3"/>
    <sheet name="汇总表" sheetId="4" r:id="rId4"/>
  </sheets>
  <definedNames>
    <definedName name="_xlnm.Print_Titles" localSheetId="1">'第200章'!$1:$4</definedName>
    <definedName name="_xlnm.Print_Titles" localSheetId="2">'第300章 '!$1:$4</definedName>
  </definedNames>
  <calcPr fullCalcOnLoad="1"/>
</workbook>
</file>

<file path=xl/sharedStrings.xml><?xml version="1.0" encoding="utf-8"?>
<sst xmlns="http://schemas.openxmlformats.org/spreadsheetml/2006/main" count="200" uniqueCount="120">
  <si>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</si>
  <si>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</si>
  <si>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</si>
  <si>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</si>
  <si>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</si>
  <si>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</si>
  <si>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</si>
  <si>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</si>
  <si>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</si>
  <si>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</si>
  <si>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</si>
  <si>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</si>
  <si>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</si>
  <si>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</si>
  <si>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</si>
  <si>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</si>
  <si>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</si>
  <si>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</si>
  <si>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</si>
  <si>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</si>
  <si>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</si>
  <si>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</si>
  <si>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</si>
  <si>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</si>
  <si>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</si>
  <si>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</si>
  <si>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</si>
  <si>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</si>
  <si>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</si>
  <si>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</si>
  <si>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</si>
  <si>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</si>
  <si>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清单合计减去材料、工程设备、专业工程暂估价、安全生产费（非竞争性部分）合计(8-9-10=11)（评标价）</t>
  </si>
  <si>
    <t>投标价（8+12=13）</t>
  </si>
  <si>
    <t>-a</t>
  </si>
  <si>
    <t>m2</t>
  </si>
  <si>
    <t>308-2</t>
  </si>
  <si>
    <t>清单  第200章 合计   人民币</t>
  </si>
  <si>
    <t>清单  第300章 合计   人民币</t>
  </si>
  <si>
    <t>已包含在清单合计中的安全生产费(非竞争性部分)</t>
  </si>
  <si>
    <t>103-1</t>
  </si>
  <si>
    <t>清单     第100章   总则</t>
  </si>
  <si>
    <t>清单     第200章  路 基</t>
  </si>
  <si>
    <t>清单     第300章  路面</t>
  </si>
  <si>
    <t>竣工文件</t>
  </si>
  <si>
    <t>施工环保费</t>
  </si>
  <si>
    <t>m3</t>
  </si>
  <si>
    <t>m</t>
  </si>
  <si>
    <t>-b</t>
  </si>
  <si>
    <t>座</t>
  </si>
  <si>
    <t>308-1</t>
  </si>
  <si>
    <t>313-5</t>
  </si>
  <si>
    <t>202-1</t>
  </si>
  <si>
    <t>清理与掘除</t>
  </si>
  <si>
    <t>202-4</t>
  </si>
  <si>
    <t>铣刨路面</t>
  </si>
  <si>
    <t>沥青砼面层</t>
  </si>
  <si>
    <t>旧路粒料基层</t>
  </si>
  <si>
    <t>沥青路面裂缝处理</t>
  </si>
  <si>
    <t>309-1</t>
  </si>
  <si>
    <t>细粒式沥青混凝土</t>
  </si>
  <si>
    <t>309-2</t>
  </si>
  <si>
    <t>中粒式沥青混凝土</t>
  </si>
  <si>
    <t>混凝土预制块路缘石</t>
  </si>
  <si>
    <t>-c</t>
  </si>
  <si>
    <t>排水附属构筑物</t>
  </si>
  <si>
    <t>ZAC-20C 5cm</t>
  </si>
  <si>
    <t>313-6</t>
  </si>
  <si>
    <t>步道砖</t>
  </si>
  <si>
    <t>313-7</t>
  </si>
  <si>
    <t>202-5</t>
  </si>
  <si>
    <t>t</t>
  </si>
  <si>
    <t>308-4</t>
  </si>
  <si>
    <t>314-3</t>
  </si>
  <si>
    <t/>
  </si>
  <si>
    <t>102-3</t>
  </si>
  <si>
    <t>临时道路修建、养护与拆除（包括原道路的养护费和交通导改费）、桥梁修建、养护和拆除</t>
  </si>
  <si>
    <t>个</t>
  </si>
  <si>
    <t>305-4</t>
  </si>
  <si>
    <t>石灰粉煤灰稳定碎石(底)基层</t>
  </si>
  <si>
    <t>石灰粉煤灰稳定碎石  18cm</t>
  </si>
  <si>
    <t>ZAC-13C  4cm</t>
  </si>
  <si>
    <t>309-3</t>
  </si>
  <si>
    <t>粗粒式沥青混凝土</t>
  </si>
  <si>
    <t>ZAC-25C  7cm</t>
  </si>
  <si>
    <t>花岗岩路缘石</t>
  </si>
  <si>
    <t>路面拉毛</t>
  </si>
  <si>
    <t>旧路结构拉毛</t>
  </si>
  <si>
    <t>202-6</t>
  </si>
  <si>
    <t>石灰粉煤灰稳定碎石  20cm</t>
  </si>
  <si>
    <t>乳化沥青透层</t>
  </si>
  <si>
    <t>SBS改性乳化沥青粘层</t>
  </si>
  <si>
    <t>路面灌缝</t>
  </si>
  <si>
    <t>ZAC-13C（含高粘，同步摊铺）  3cm</t>
  </si>
  <si>
    <t>新建挤压型水泥砼立缘石（12*30*74.5cm）</t>
  </si>
  <si>
    <t>新建挤压型水泥砼立缘石（8/10*30*49.5cm）</t>
  </si>
  <si>
    <t>新建挤压型水泥砼平缘石（10*20*49.5cm）</t>
  </si>
  <si>
    <t>-d</t>
  </si>
  <si>
    <t>新建挤压型水泥砼平缘石（12*30*49.5cm）</t>
  </si>
  <si>
    <t>新建花岗岩立缘石（12*30*99.5cm）</t>
  </si>
  <si>
    <t>混凝土树池</t>
  </si>
  <si>
    <t>钢筋砼树池边框（1.2*1.2m)</t>
  </si>
  <si>
    <t>313-8</t>
  </si>
  <si>
    <t>砼防滑步道砖（10*20*6cm）</t>
  </si>
  <si>
    <t>砼盲道砖（20*20*6cm）</t>
  </si>
  <si>
    <t>314-1</t>
  </si>
  <si>
    <t>排水管</t>
  </si>
  <si>
    <t>新建雨水口钢筋砼连接管（II级管）  D=300</t>
  </si>
  <si>
    <t>更换钢筋砼承插口排水管（II级管）  D=200</t>
  </si>
  <si>
    <t>检查井抬升加固</t>
  </si>
  <si>
    <t>现状雨水口抬升整修</t>
  </si>
  <si>
    <t>新建立箅式双箅雨水口（06MS201-8-16）</t>
  </si>
  <si>
    <t>新建联合式双箅雨水口（06MS201-8-13）</t>
  </si>
  <si>
    <t>314-8</t>
  </si>
  <si>
    <t>附属设施修复</t>
  </si>
  <si>
    <t>项</t>
  </si>
  <si>
    <t>伸缩缝保护带破损修复</t>
  </si>
  <si>
    <t>旧路面沥青混合料回收（使用8年以上）</t>
  </si>
  <si>
    <t>通州区潞西路(K6+070-K11+070)预养工程</t>
  </si>
  <si>
    <t>按上项（11）金额的3%作为不可预见因素的暂定金额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</si>
</sst>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"/>
    <numFmt numFmtId="204" formatCode="0.0000"/>
    <numFmt numFmtId="205" formatCode="#0"/>
  </numFmts>
  <fonts count="5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u val="single"/>
      <sz val="11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u val="single"/>
      <sz val="11"/>
      <name val="Cambria"/>
      <family val="0"/>
    </font>
    <font>
      <b/>
      <u val="single"/>
      <sz val="12"/>
      <name val="Calibri"/>
      <family val="0"/>
    </font>
    <font>
      <b/>
      <sz val="16"/>
      <name val="Calibri"/>
      <family val="0"/>
    </font>
    <font>
      <b/>
      <u val="single"/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6" fillId="0" borderId="0" xfId="0" applyFont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198" fontId="48" fillId="0" borderId="11" xfId="0" applyNumberFormat="1" applyFont="1" applyFill="1" applyBorder="1" applyAlignment="1">
      <alignment horizontal="center" vertical="center" wrapText="1"/>
    </xf>
    <xf numFmtId="184" fontId="49" fillId="0" borderId="10" xfId="0" applyNumberFormat="1" applyFont="1" applyFill="1" applyBorder="1" applyAlignment="1">
      <alignment horizontal="center" vertical="center" shrinkToFit="1"/>
    </xf>
    <xf numFmtId="184" fontId="49" fillId="0" borderId="10" xfId="0" applyNumberFormat="1" applyFont="1" applyFill="1" applyBorder="1" applyAlignment="1" applyProtection="1">
      <alignment horizontal="center" vertical="center" shrinkToFit="1"/>
      <protection/>
    </xf>
    <xf numFmtId="49" fontId="46" fillId="0" borderId="0" xfId="0" applyNumberFormat="1" applyFont="1" applyFill="1" applyAlignment="1">
      <alignment vertical="center"/>
    </xf>
    <xf numFmtId="0" fontId="46" fillId="0" borderId="0" xfId="0" applyNumberFormat="1" applyFont="1" applyAlignment="1">
      <alignment horizontal="center" vertical="center" shrinkToFit="1"/>
    </xf>
    <xf numFmtId="0" fontId="46" fillId="0" borderId="0" xfId="0" applyFont="1" applyAlignment="1">
      <alignment vertical="center" shrinkToFit="1"/>
    </xf>
    <xf numFmtId="0" fontId="4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184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184" fontId="49" fillId="0" borderId="11" xfId="0" applyNumberFormat="1" applyFont="1" applyFill="1" applyBorder="1" applyAlignment="1">
      <alignment horizontal="center" vertical="center" wrapText="1"/>
    </xf>
    <xf numFmtId="184" fontId="49" fillId="0" borderId="13" xfId="0" applyNumberFormat="1" applyFont="1" applyFill="1" applyBorder="1" applyAlignment="1">
      <alignment horizontal="center" vertical="center" shrinkToFit="1"/>
    </xf>
    <xf numFmtId="185" fontId="4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Alignment="1">
      <alignment vertical="center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shrinkToFit="1"/>
    </xf>
    <xf numFmtId="185" fontId="6" fillId="0" borderId="11" xfId="0" applyNumberFormat="1" applyFont="1" applyFill="1" applyBorder="1" applyAlignment="1">
      <alignment horizontal="center" vertical="center" shrinkToFit="1"/>
    </xf>
    <xf numFmtId="184" fontId="6" fillId="0" borderId="11" xfId="0" applyNumberFormat="1" applyFont="1" applyFill="1" applyBorder="1" applyAlignment="1">
      <alignment horizontal="center" vertical="center" shrinkToFit="1"/>
    </xf>
    <xf numFmtId="184" fontId="8" fillId="0" borderId="11" xfId="0" applyNumberFormat="1" applyFont="1" applyFill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185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right" vertical="center"/>
    </xf>
    <xf numFmtId="185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2" fillId="0" borderId="0" xfId="0" applyFont="1" applyFill="1" applyAlignment="1">
      <alignment horizontal="center" vertical="center"/>
    </xf>
    <xf numFmtId="0" fontId="49" fillId="0" borderId="0" xfId="0" applyFont="1" applyFill="1" applyBorder="1" applyAlignment="1" applyProtection="1">
      <alignment horizontal="left" vertical="center" shrinkToFi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185" fontId="48" fillId="0" borderId="10" xfId="0" applyNumberFormat="1" applyFont="1" applyFill="1" applyBorder="1" applyAlignment="1">
      <alignment horizontal="center" vertical="center" shrinkToFit="1"/>
    </xf>
    <xf numFmtId="185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184" fontId="46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85" fontId="10" fillId="0" borderId="10" xfId="0" applyNumberFormat="1" applyFont="1" applyBorder="1" applyAlignment="1" applyProtection="1">
      <alignment horizontal="center" vertical="center" shrinkToFit="1"/>
      <protection hidden="1"/>
    </xf>
    <xf numFmtId="0" fontId="8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9.50390625" style="1" customWidth="1"/>
    <col min="2" max="2" width="31.875" style="1" customWidth="1"/>
    <col min="3" max="3" width="9.00390625" style="1" customWidth="1"/>
    <col min="4" max="4" width="8.50390625" style="1" customWidth="1"/>
    <col min="5" max="6" width="12.75390625" style="1" customWidth="1"/>
    <col min="7" max="16384" width="9.00390625" style="1" customWidth="1"/>
  </cols>
  <sheetData>
    <row r="1" spans="1:6" ht="39" customHeight="1">
      <c r="A1" s="62" t="s">
        <v>0</v>
      </c>
      <c r="B1" s="62"/>
      <c r="C1" s="62"/>
      <c r="D1" s="62"/>
      <c r="E1" s="62"/>
      <c r="F1" s="62"/>
    </row>
    <row r="2" spans="1:5" ht="36.75" customHeight="1">
      <c r="A2" s="1" t="s">
        <v>18</v>
      </c>
      <c r="B2" s="63" t="s">
        <v>118</v>
      </c>
      <c r="C2" s="64"/>
      <c r="D2" s="64"/>
      <c r="E2" s="1" t="s">
        <v>5</v>
      </c>
    </row>
    <row r="3" spans="1:6" s="25" customFormat="1" ht="38.25" customHeight="1">
      <c r="A3" s="65" t="s">
        <v>41</v>
      </c>
      <c r="B3" s="65"/>
      <c r="C3" s="65"/>
      <c r="D3" s="65"/>
      <c r="E3" s="65"/>
      <c r="F3" s="65"/>
    </row>
    <row r="4" spans="1:6" ht="32.25" customHeight="1">
      <c r="A4" s="3" t="s">
        <v>24</v>
      </c>
      <c r="B4" s="3" t="s">
        <v>25</v>
      </c>
      <c r="C4" s="3" t="s">
        <v>1</v>
      </c>
      <c r="D4" s="3" t="s">
        <v>2</v>
      </c>
      <c r="E4" s="3" t="s">
        <v>3</v>
      </c>
      <c r="F4" s="3" t="s">
        <v>4</v>
      </c>
    </row>
    <row r="5" spans="1:6" s="44" customFormat="1" ht="37.5" customHeight="1">
      <c r="A5" s="24" t="s">
        <v>26</v>
      </c>
      <c r="B5" s="29" t="s">
        <v>44</v>
      </c>
      <c r="C5" s="24" t="s">
        <v>27</v>
      </c>
      <c r="D5" s="24">
        <v>1</v>
      </c>
      <c r="E5" s="78"/>
      <c r="F5" s="32">
        <f>ROUND(D5*E5,0)</f>
        <v>0</v>
      </c>
    </row>
    <row r="6" spans="1:6" s="44" customFormat="1" ht="37.5" customHeight="1">
      <c r="A6" s="24" t="s">
        <v>31</v>
      </c>
      <c r="B6" s="29" t="s">
        <v>45</v>
      </c>
      <c r="C6" s="24" t="s">
        <v>27</v>
      </c>
      <c r="D6" s="24">
        <v>1</v>
      </c>
      <c r="E6" s="78"/>
      <c r="F6" s="32">
        <f>ROUND(D6*E6,0)</f>
        <v>0</v>
      </c>
    </row>
    <row r="7" spans="1:6" s="44" customFormat="1" ht="37.5" customHeight="1">
      <c r="A7" s="24" t="s">
        <v>75</v>
      </c>
      <c r="B7" s="29" t="s">
        <v>28</v>
      </c>
      <c r="C7" s="24" t="s">
        <v>27</v>
      </c>
      <c r="D7" s="24">
        <v>1</v>
      </c>
      <c r="E7" s="78"/>
      <c r="F7" s="32">
        <f>ROUND(D7*E7,0)</f>
        <v>0</v>
      </c>
    </row>
    <row r="8" spans="1:6" s="44" customFormat="1" ht="53.25" customHeight="1">
      <c r="A8" s="26" t="s">
        <v>40</v>
      </c>
      <c r="B8" s="29" t="s">
        <v>76</v>
      </c>
      <c r="C8" s="26" t="s">
        <v>27</v>
      </c>
      <c r="D8" s="24">
        <v>1</v>
      </c>
      <c r="E8" s="78"/>
      <c r="F8" s="32">
        <f>ROUND(D8*E8,0)</f>
        <v>0</v>
      </c>
    </row>
    <row r="9" spans="1:6" s="44" customFormat="1" ht="37.5" customHeight="1">
      <c r="A9" s="24" t="s">
        <v>29</v>
      </c>
      <c r="B9" s="29" t="s">
        <v>30</v>
      </c>
      <c r="C9" s="24" t="s">
        <v>27</v>
      </c>
      <c r="D9" s="24">
        <v>1</v>
      </c>
      <c r="E9" s="78"/>
      <c r="F9" s="32">
        <f>ROUND(D9*E9,0)</f>
        <v>0</v>
      </c>
    </row>
    <row r="10" spans="1:14" s="48" customFormat="1" ht="45.75" customHeight="1">
      <c r="A10" s="66" t="s">
        <v>21</v>
      </c>
      <c r="B10" s="66"/>
      <c r="C10" s="66"/>
      <c r="D10" s="79">
        <f>ROUND(SUM(F5:F9),0)</f>
        <v>0</v>
      </c>
      <c r="E10" s="79"/>
      <c r="F10" s="46" t="s">
        <v>19</v>
      </c>
      <c r="G10" s="47"/>
      <c r="H10" s="47"/>
      <c r="I10" s="47"/>
      <c r="J10" s="47"/>
      <c r="K10" s="47"/>
      <c r="L10" s="47"/>
      <c r="M10" s="47"/>
      <c r="N10" s="47"/>
    </row>
    <row r="11" ht="32.25" customHeight="1"/>
    <row r="12" ht="25.5" customHeight="1">
      <c r="A12" s="8"/>
    </row>
  </sheetData>
  <sheetProtection password="CEB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35433070866141736" top="0.7480314960629921" bottom="1.3385826771653544" header="0.31496062992125984" footer="3.7401574803149606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10" sqref="C10"/>
    </sheetView>
  </sheetViews>
  <sheetFormatPr defaultColWidth="9.00390625" defaultRowHeight="14.25"/>
  <cols>
    <col min="1" max="1" width="10.00390625" style="1" customWidth="1"/>
    <col min="2" max="2" width="29.25390625" style="9" customWidth="1"/>
    <col min="3" max="3" width="7.00390625" style="1" customWidth="1"/>
    <col min="4" max="4" width="11.25390625" style="10" customWidth="1"/>
    <col min="5" max="5" width="10.875" style="11" customWidth="1"/>
    <col min="6" max="6" width="12.875" style="11" customWidth="1"/>
    <col min="7" max="8" width="9.00390625" style="1" customWidth="1"/>
    <col min="9" max="9" width="18.375" style="1" bestFit="1" customWidth="1"/>
    <col min="10" max="16384" width="9.00390625" style="1" customWidth="1"/>
  </cols>
  <sheetData>
    <row r="1" spans="1:6" ht="33.75" customHeight="1">
      <c r="A1" s="62" t="s">
        <v>0</v>
      </c>
      <c r="B1" s="62"/>
      <c r="C1" s="62"/>
      <c r="D1" s="62"/>
      <c r="E1" s="62"/>
      <c r="F1" s="62"/>
    </row>
    <row r="2" spans="1:6" ht="33.75" customHeight="1">
      <c r="A2" s="2" t="s">
        <v>18</v>
      </c>
      <c r="B2" s="68" t="str">
        <f>'第100章'!B2</f>
        <v>通州区潞西路(K6+070-K11+070)预养工程</v>
      </c>
      <c r="C2" s="68"/>
      <c r="D2" s="68"/>
      <c r="E2" s="69" t="s">
        <v>6</v>
      </c>
      <c r="F2" s="69"/>
    </row>
    <row r="3" spans="1:6" ht="38.25" customHeight="1">
      <c r="A3" s="65" t="s">
        <v>42</v>
      </c>
      <c r="B3" s="65"/>
      <c r="C3" s="65"/>
      <c r="D3" s="65"/>
      <c r="E3" s="65"/>
      <c r="F3" s="65"/>
    </row>
    <row r="4" spans="1:6" ht="32.25" customHeight="1">
      <c r="A4" s="3" t="s">
        <v>24</v>
      </c>
      <c r="B4" s="3" t="s">
        <v>25</v>
      </c>
      <c r="C4" s="3" t="s">
        <v>1</v>
      </c>
      <c r="D4" s="4" t="s">
        <v>2</v>
      </c>
      <c r="E4" s="5" t="s">
        <v>3</v>
      </c>
      <c r="F4" s="5" t="s">
        <v>4</v>
      </c>
    </row>
    <row r="5" spans="1:6" s="45" customFormat="1" ht="36.75" customHeight="1">
      <c r="A5" s="30" t="s">
        <v>52</v>
      </c>
      <c r="B5" s="6" t="s">
        <v>53</v>
      </c>
      <c r="C5" s="31" t="s">
        <v>27</v>
      </c>
      <c r="D5" s="50">
        <v>1</v>
      </c>
      <c r="E5" s="7"/>
      <c r="F5" s="32">
        <f>ROUND(D5*E5,0)</f>
        <v>0</v>
      </c>
    </row>
    <row r="6" spans="1:6" s="45" customFormat="1" ht="36.75" customHeight="1">
      <c r="A6" s="30" t="s">
        <v>54</v>
      </c>
      <c r="B6" s="6" t="s">
        <v>55</v>
      </c>
      <c r="C6" s="31" t="s">
        <v>74</v>
      </c>
      <c r="D6" s="51"/>
      <c r="E6" s="7"/>
      <c r="F6" s="32"/>
    </row>
    <row r="7" spans="1:6" s="45" customFormat="1" ht="36.75" customHeight="1">
      <c r="A7" s="30" t="s">
        <v>34</v>
      </c>
      <c r="B7" s="6" t="s">
        <v>56</v>
      </c>
      <c r="C7" s="31" t="s">
        <v>46</v>
      </c>
      <c r="D7" s="51">
        <v>1055.34</v>
      </c>
      <c r="E7" s="7"/>
      <c r="F7" s="32">
        <f>ROUND(D7*E7,0)</f>
        <v>0</v>
      </c>
    </row>
    <row r="8" spans="1:6" s="45" customFormat="1" ht="36.75" customHeight="1">
      <c r="A8" s="30" t="s">
        <v>48</v>
      </c>
      <c r="B8" s="6" t="s">
        <v>57</v>
      </c>
      <c r="C8" s="31" t="s">
        <v>46</v>
      </c>
      <c r="D8" s="51">
        <v>287.7</v>
      </c>
      <c r="E8" s="7"/>
      <c r="F8" s="32">
        <f>ROUND(D8*E8,0)</f>
        <v>0</v>
      </c>
    </row>
    <row r="9" spans="1:6" s="45" customFormat="1" ht="36.75" customHeight="1">
      <c r="A9" s="30" t="s">
        <v>70</v>
      </c>
      <c r="B9" s="6" t="s">
        <v>86</v>
      </c>
      <c r="C9" s="31" t="s">
        <v>74</v>
      </c>
      <c r="D9" s="51"/>
      <c r="E9" s="7"/>
      <c r="F9" s="32"/>
    </row>
    <row r="10" spans="1:6" s="45" customFormat="1" ht="36.75" customHeight="1">
      <c r="A10" s="56" t="s">
        <v>34</v>
      </c>
      <c r="B10" s="57" t="s">
        <v>87</v>
      </c>
      <c r="C10" s="58" t="s">
        <v>35</v>
      </c>
      <c r="D10" s="51">
        <v>86120</v>
      </c>
      <c r="E10" s="7"/>
      <c r="F10" s="32">
        <f>ROUND(D10*E10,0)</f>
        <v>0</v>
      </c>
    </row>
    <row r="11" spans="1:6" s="45" customFormat="1" ht="36.75" customHeight="1">
      <c r="A11" s="59" t="s">
        <v>88</v>
      </c>
      <c r="B11" s="60" t="s">
        <v>117</v>
      </c>
      <c r="C11" s="61" t="s">
        <v>71</v>
      </c>
      <c r="D11" s="52">
        <v>2194</v>
      </c>
      <c r="E11" s="7"/>
      <c r="F11" s="32">
        <f>ROUND(D11*E11,0)</f>
        <v>0</v>
      </c>
    </row>
    <row r="12" spans="1:6" s="48" customFormat="1" ht="36" customHeight="1">
      <c r="A12" s="66" t="s">
        <v>37</v>
      </c>
      <c r="B12" s="66"/>
      <c r="C12" s="66"/>
      <c r="D12" s="67">
        <f>ROUND(SUM(F5:F11),0)</f>
        <v>0</v>
      </c>
      <c r="E12" s="67"/>
      <c r="F12" s="49" t="s">
        <v>19</v>
      </c>
    </row>
  </sheetData>
  <sheetProtection password="CEB9" sheet="1"/>
  <protectedRanges>
    <protectedRange sqref="E5 E7:E8 E10:E11" name="区域1"/>
  </protectedRanges>
  <mergeCells count="6">
    <mergeCell ref="A12:C12"/>
    <mergeCell ref="D12:E12"/>
    <mergeCell ref="A1:F1"/>
    <mergeCell ref="B2:D2"/>
    <mergeCell ref="E2:F2"/>
    <mergeCell ref="A3:F3"/>
  </mergeCells>
  <printOptions horizontalCentered="1"/>
  <pageMargins left="0.7480314960629921" right="0.69" top="0.7874015748031497" bottom="1.4583333333333333" header="0.5118110236220472" footer="3.2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I41" sqref="I41"/>
    </sheetView>
  </sheetViews>
  <sheetFormatPr defaultColWidth="9.00390625" defaultRowHeight="14.25"/>
  <cols>
    <col min="1" max="1" width="11.00390625" style="21" customWidth="1"/>
    <col min="2" max="2" width="28.375" style="12" customWidth="1"/>
    <col min="3" max="3" width="6.875" style="12" customWidth="1"/>
    <col min="4" max="4" width="11.00390625" style="22" customWidth="1"/>
    <col min="5" max="5" width="10.625" style="23" customWidth="1"/>
    <col min="6" max="6" width="13.125" style="23" customWidth="1"/>
    <col min="7" max="7" width="9.00390625" style="12" customWidth="1"/>
    <col min="8" max="8" width="14.625" style="12" customWidth="1"/>
    <col min="9" max="9" width="13.875" style="12" bestFit="1" customWidth="1"/>
    <col min="10" max="16384" width="9.00390625" style="12" customWidth="1"/>
  </cols>
  <sheetData>
    <row r="1" spans="1:6" ht="33" customHeight="1">
      <c r="A1" s="72" t="s">
        <v>0</v>
      </c>
      <c r="B1" s="72"/>
      <c r="C1" s="72"/>
      <c r="D1" s="72"/>
      <c r="E1" s="72"/>
      <c r="F1" s="72"/>
    </row>
    <row r="2" spans="1:6" ht="35.25" customHeight="1">
      <c r="A2" s="13" t="s">
        <v>18</v>
      </c>
      <c r="B2" s="73" t="str">
        <f>'第100章'!B2</f>
        <v>通州区潞西路(K6+070-K11+070)预养工程</v>
      </c>
      <c r="C2" s="73"/>
      <c r="D2" s="73"/>
      <c r="E2" s="74" t="s">
        <v>6</v>
      </c>
      <c r="F2" s="74"/>
    </row>
    <row r="3" spans="1:6" ht="38.25" customHeight="1">
      <c r="A3" s="75" t="s">
        <v>43</v>
      </c>
      <c r="B3" s="75"/>
      <c r="C3" s="75"/>
      <c r="D3" s="75"/>
      <c r="E3" s="75"/>
      <c r="F3" s="75"/>
    </row>
    <row r="4" spans="1:6" ht="32.25" customHeight="1">
      <c r="A4" s="14" t="s">
        <v>24</v>
      </c>
      <c r="B4" s="15" t="s">
        <v>25</v>
      </c>
      <c r="C4" s="15" t="s">
        <v>1</v>
      </c>
      <c r="D4" s="16" t="s">
        <v>2</v>
      </c>
      <c r="E4" s="17" t="s">
        <v>3</v>
      </c>
      <c r="F4" s="17" t="s">
        <v>4</v>
      </c>
    </row>
    <row r="5" spans="1:6" ht="27.75" customHeight="1">
      <c r="A5" s="40" t="s">
        <v>78</v>
      </c>
      <c r="B5" s="41" t="s">
        <v>79</v>
      </c>
      <c r="C5" s="28" t="s">
        <v>74</v>
      </c>
      <c r="D5" s="18"/>
      <c r="E5" s="19"/>
      <c r="F5" s="38"/>
    </row>
    <row r="6" spans="1:6" s="39" customFormat="1" ht="27.75" customHeight="1">
      <c r="A6" s="33" t="s">
        <v>34</v>
      </c>
      <c r="B6" s="34" t="s">
        <v>80</v>
      </c>
      <c r="C6" s="35" t="s">
        <v>35</v>
      </c>
      <c r="D6" s="36">
        <v>150</v>
      </c>
      <c r="E6" s="37"/>
      <c r="F6" s="38">
        <f>ROUND(D6*E6,0)</f>
        <v>0</v>
      </c>
    </row>
    <row r="7" spans="1:6" ht="27.75" customHeight="1">
      <c r="A7" s="40" t="s">
        <v>48</v>
      </c>
      <c r="B7" s="41" t="s">
        <v>89</v>
      </c>
      <c r="C7" s="28" t="s">
        <v>35</v>
      </c>
      <c r="D7" s="27">
        <v>1988</v>
      </c>
      <c r="E7" s="19"/>
      <c r="F7" s="38">
        <f>ROUND(D7*E7,0)</f>
        <v>0</v>
      </c>
    </row>
    <row r="8" spans="1:6" ht="27.75" customHeight="1">
      <c r="A8" s="40" t="s">
        <v>50</v>
      </c>
      <c r="B8" s="41" t="s">
        <v>90</v>
      </c>
      <c r="C8" s="28" t="s">
        <v>35</v>
      </c>
      <c r="D8" s="27">
        <v>2638</v>
      </c>
      <c r="E8" s="19"/>
      <c r="F8" s="38">
        <f>ROUND(D8*E8,0)</f>
        <v>0</v>
      </c>
    </row>
    <row r="9" spans="1:6" ht="27.75" customHeight="1">
      <c r="A9" s="40" t="s">
        <v>36</v>
      </c>
      <c r="B9" s="41" t="s">
        <v>91</v>
      </c>
      <c r="C9" s="28" t="s">
        <v>35</v>
      </c>
      <c r="D9" s="27">
        <v>13506</v>
      </c>
      <c r="E9" s="19"/>
      <c r="F9" s="38">
        <f>ROUND(D9*E9,0)</f>
        <v>0</v>
      </c>
    </row>
    <row r="10" spans="1:6" ht="27.75" customHeight="1">
      <c r="A10" s="40" t="s">
        <v>72</v>
      </c>
      <c r="B10" s="41" t="s">
        <v>58</v>
      </c>
      <c r="C10" s="28" t="s">
        <v>74</v>
      </c>
      <c r="D10" s="27"/>
      <c r="E10" s="19"/>
      <c r="F10" s="38"/>
    </row>
    <row r="11" spans="1:6" ht="27.75" customHeight="1">
      <c r="A11" s="40" t="s">
        <v>34</v>
      </c>
      <c r="B11" s="41" t="s">
        <v>92</v>
      </c>
      <c r="C11" s="28" t="s">
        <v>47</v>
      </c>
      <c r="D11" s="27">
        <v>2940</v>
      </c>
      <c r="E11" s="19"/>
      <c r="F11" s="38">
        <f>ROUND(D11*E11,0)</f>
        <v>0</v>
      </c>
    </row>
    <row r="12" spans="1:6" ht="25.5" customHeight="1">
      <c r="A12" s="40" t="s">
        <v>59</v>
      </c>
      <c r="B12" s="41" t="s">
        <v>60</v>
      </c>
      <c r="C12" s="28" t="s">
        <v>74</v>
      </c>
      <c r="D12" s="27"/>
      <c r="E12" s="19"/>
      <c r="F12" s="38"/>
    </row>
    <row r="13" spans="1:6" ht="31.5" customHeight="1">
      <c r="A13" s="40" t="s">
        <v>34</v>
      </c>
      <c r="B13" s="41" t="s">
        <v>93</v>
      </c>
      <c r="C13" s="28" t="s">
        <v>35</v>
      </c>
      <c r="D13" s="27">
        <v>86830</v>
      </c>
      <c r="E13" s="19"/>
      <c r="F13" s="38">
        <f>ROUND(D13*E13,0)</f>
        <v>0</v>
      </c>
    </row>
    <row r="14" spans="1:6" ht="27.75" customHeight="1">
      <c r="A14" s="40" t="s">
        <v>48</v>
      </c>
      <c r="B14" s="41" t="s">
        <v>81</v>
      </c>
      <c r="C14" s="28" t="s">
        <v>35</v>
      </c>
      <c r="D14" s="27">
        <v>250</v>
      </c>
      <c r="E14" s="19"/>
      <c r="F14" s="38">
        <f>ROUND(D14*E14,0)</f>
        <v>0</v>
      </c>
    </row>
    <row r="15" spans="1:6" ht="27.75" customHeight="1">
      <c r="A15" s="40" t="s">
        <v>61</v>
      </c>
      <c r="B15" s="41" t="s">
        <v>62</v>
      </c>
      <c r="C15" s="28" t="s">
        <v>74</v>
      </c>
      <c r="D15" s="27"/>
      <c r="E15" s="19"/>
      <c r="F15" s="38"/>
    </row>
    <row r="16" spans="1:6" ht="27.75" customHeight="1">
      <c r="A16" s="40" t="s">
        <v>34</v>
      </c>
      <c r="B16" s="41" t="s">
        <v>66</v>
      </c>
      <c r="C16" s="28" t="s">
        <v>35</v>
      </c>
      <c r="D16" s="27">
        <v>8272</v>
      </c>
      <c r="E16" s="19"/>
      <c r="F16" s="38">
        <f>ROUND(D16*E16,0)</f>
        <v>0</v>
      </c>
    </row>
    <row r="17" spans="1:6" ht="27.75" customHeight="1">
      <c r="A17" s="40" t="s">
        <v>82</v>
      </c>
      <c r="B17" s="41" t="s">
        <v>83</v>
      </c>
      <c r="C17" s="28" t="s">
        <v>74</v>
      </c>
      <c r="D17" s="27"/>
      <c r="E17" s="19"/>
      <c r="F17" s="38"/>
    </row>
    <row r="18" spans="1:6" ht="27.75" customHeight="1">
      <c r="A18" s="40" t="s">
        <v>34</v>
      </c>
      <c r="B18" s="41" t="s">
        <v>84</v>
      </c>
      <c r="C18" s="28" t="s">
        <v>35</v>
      </c>
      <c r="D18" s="27">
        <v>7622</v>
      </c>
      <c r="E18" s="80"/>
      <c r="F18" s="38">
        <f>ROUND(D18*E18,0)</f>
        <v>0</v>
      </c>
    </row>
    <row r="19" spans="1:6" ht="36" customHeight="1">
      <c r="A19" s="40" t="s">
        <v>51</v>
      </c>
      <c r="B19" s="41" t="s">
        <v>63</v>
      </c>
      <c r="C19" s="28" t="s">
        <v>74</v>
      </c>
      <c r="D19" s="27"/>
      <c r="E19" s="80"/>
      <c r="F19" s="38"/>
    </row>
    <row r="20" spans="1:6" ht="33.75" customHeight="1">
      <c r="A20" s="40" t="s">
        <v>34</v>
      </c>
      <c r="B20" s="41" t="s">
        <v>94</v>
      </c>
      <c r="C20" s="28" t="s">
        <v>47</v>
      </c>
      <c r="D20" s="27">
        <v>2650</v>
      </c>
      <c r="E20" s="80"/>
      <c r="F20" s="38">
        <f>ROUND(D20*E20,0)</f>
        <v>0</v>
      </c>
    </row>
    <row r="21" spans="1:6" ht="33.75" customHeight="1">
      <c r="A21" s="40" t="s">
        <v>48</v>
      </c>
      <c r="B21" s="41" t="s">
        <v>95</v>
      </c>
      <c r="C21" s="28" t="s">
        <v>47</v>
      </c>
      <c r="D21" s="27">
        <v>1640</v>
      </c>
      <c r="E21" s="80"/>
      <c r="F21" s="38">
        <f>ROUND(D21*E21,0)</f>
        <v>0</v>
      </c>
    </row>
    <row r="22" spans="1:6" ht="33.75" customHeight="1">
      <c r="A22" s="40" t="s">
        <v>64</v>
      </c>
      <c r="B22" s="41" t="s">
        <v>96</v>
      </c>
      <c r="C22" s="28" t="s">
        <v>47</v>
      </c>
      <c r="D22" s="27">
        <v>631</v>
      </c>
      <c r="E22" s="80"/>
      <c r="F22" s="38">
        <f>ROUND(D22*E22,0)</f>
        <v>0</v>
      </c>
    </row>
    <row r="23" spans="1:6" ht="33.75" customHeight="1">
      <c r="A23" s="40" t="s">
        <v>97</v>
      </c>
      <c r="B23" s="41" t="s">
        <v>98</v>
      </c>
      <c r="C23" s="28" t="s">
        <v>47</v>
      </c>
      <c r="D23" s="27">
        <v>1250</v>
      </c>
      <c r="E23" s="80"/>
      <c r="F23" s="38">
        <f>ROUND(D23*E23,0)</f>
        <v>0</v>
      </c>
    </row>
    <row r="24" spans="1:6" ht="27" customHeight="1">
      <c r="A24" s="40" t="s">
        <v>67</v>
      </c>
      <c r="B24" s="41" t="s">
        <v>85</v>
      </c>
      <c r="C24" s="28" t="s">
        <v>74</v>
      </c>
      <c r="D24" s="27"/>
      <c r="E24" s="80"/>
      <c r="F24" s="38"/>
    </row>
    <row r="25" spans="1:6" ht="31.5" customHeight="1">
      <c r="A25" s="40" t="s">
        <v>34</v>
      </c>
      <c r="B25" s="41" t="s">
        <v>99</v>
      </c>
      <c r="C25" s="28" t="s">
        <v>47</v>
      </c>
      <c r="D25" s="27">
        <v>2675</v>
      </c>
      <c r="E25" s="80"/>
      <c r="F25" s="38">
        <f>ROUND(D25*E25,0)</f>
        <v>0</v>
      </c>
    </row>
    <row r="26" spans="1:6" ht="27.75" customHeight="1">
      <c r="A26" s="40" t="s">
        <v>69</v>
      </c>
      <c r="B26" s="42" t="s">
        <v>100</v>
      </c>
      <c r="C26" s="28" t="s">
        <v>74</v>
      </c>
      <c r="D26" s="27"/>
      <c r="E26" s="80"/>
      <c r="F26" s="38"/>
    </row>
    <row r="27" spans="1:6" ht="27.75" customHeight="1">
      <c r="A27" s="40" t="s">
        <v>34</v>
      </c>
      <c r="B27" s="42" t="s">
        <v>101</v>
      </c>
      <c r="C27" s="28" t="s">
        <v>77</v>
      </c>
      <c r="D27" s="54">
        <v>308</v>
      </c>
      <c r="E27" s="80"/>
      <c r="F27" s="38">
        <f>ROUND(D27*E27,0)</f>
        <v>0</v>
      </c>
    </row>
    <row r="28" spans="1:6" ht="27.75" customHeight="1">
      <c r="A28" s="40" t="s">
        <v>102</v>
      </c>
      <c r="B28" s="42" t="s">
        <v>68</v>
      </c>
      <c r="C28" s="28" t="s">
        <v>74</v>
      </c>
      <c r="D28" s="27"/>
      <c r="E28" s="80"/>
      <c r="F28" s="38"/>
    </row>
    <row r="29" spans="1:6" ht="27.75" customHeight="1">
      <c r="A29" s="40" t="s">
        <v>34</v>
      </c>
      <c r="B29" s="42" t="s">
        <v>103</v>
      </c>
      <c r="C29" s="28" t="s">
        <v>35</v>
      </c>
      <c r="D29" s="27">
        <v>5043</v>
      </c>
      <c r="E29" s="80"/>
      <c r="F29" s="38">
        <f>ROUND(D29*E29,0)</f>
        <v>0</v>
      </c>
    </row>
    <row r="30" spans="1:6" ht="27.75" customHeight="1">
      <c r="A30" s="40" t="s">
        <v>48</v>
      </c>
      <c r="B30" s="42" t="s">
        <v>104</v>
      </c>
      <c r="C30" s="28" t="s">
        <v>35</v>
      </c>
      <c r="D30" s="27">
        <v>916</v>
      </c>
      <c r="E30" s="80"/>
      <c r="F30" s="38">
        <f>ROUND(D30*E30,0)</f>
        <v>0</v>
      </c>
    </row>
    <row r="31" spans="1:6" ht="27.75" customHeight="1">
      <c r="A31" s="40" t="s">
        <v>105</v>
      </c>
      <c r="B31" s="42" t="s">
        <v>106</v>
      </c>
      <c r="C31" s="28" t="s">
        <v>74</v>
      </c>
      <c r="D31" s="27"/>
      <c r="E31" s="80"/>
      <c r="F31" s="38"/>
    </row>
    <row r="32" spans="1:6" ht="37.5" customHeight="1">
      <c r="A32" s="40" t="s">
        <v>34</v>
      </c>
      <c r="B32" s="42" t="s">
        <v>107</v>
      </c>
      <c r="C32" s="28" t="s">
        <v>47</v>
      </c>
      <c r="D32" s="27">
        <v>556</v>
      </c>
      <c r="E32" s="80"/>
      <c r="F32" s="38">
        <f>ROUND(D32*E32,0)</f>
        <v>0</v>
      </c>
    </row>
    <row r="33" spans="1:6" ht="37.5" customHeight="1">
      <c r="A33" s="40" t="s">
        <v>48</v>
      </c>
      <c r="B33" s="42" t="s">
        <v>108</v>
      </c>
      <c r="C33" s="28" t="s">
        <v>47</v>
      </c>
      <c r="D33" s="27">
        <v>200</v>
      </c>
      <c r="E33" s="80"/>
      <c r="F33" s="38">
        <f>ROUND(D33*E33,0)</f>
        <v>0</v>
      </c>
    </row>
    <row r="34" spans="1:6" ht="27.75" customHeight="1">
      <c r="A34" s="40" t="s">
        <v>73</v>
      </c>
      <c r="B34" s="42" t="s">
        <v>65</v>
      </c>
      <c r="C34" s="28" t="s">
        <v>74</v>
      </c>
      <c r="D34" s="27"/>
      <c r="E34" s="80"/>
      <c r="F34" s="38"/>
    </row>
    <row r="35" spans="1:6" ht="27.75" customHeight="1">
      <c r="A35" s="40" t="s">
        <v>34</v>
      </c>
      <c r="B35" s="42" t="s">
        <v>109</v>
      </c>
      <c r="C35" s="28" t="s">
        <v>49</v>
      </c>
      <c r="D35" s="54">
        <v>83</v>
      </c>
      <c r="E35" s="80"/>
      <c r="F35" s="38">
        <f>ROUND(D35*E35,0)</f>
        <v>0</v>
      </c>
    </row>
    <row r="36" spans="1:6" ht="27.75" customHeight="1">
      <c r="A36" s="40" t="s">
        <v>48</v>
      </c>
      <c r="B36" s="42" t="s">
        <v>110</v>
      </c>
      <c r="C36" s="28" t="s">
        <v>49</v>
      </c>
      <c r="D36" s="54">
        <v>25</v>
      </c>
      <c r="E36" s="80"/>
      <c r="F36" s="38">
        <f>ROUND(D36*E36,0)</f>
        <v>0</v>
      </c>
    </row>
    <row r="37" spans="1:6" ht="36.75" customHeight="1">
      <c r="A37" s="40" t="s">
        <v>64</v>
      </c>
      <c r="B37" s="42" t="s">
        <v>111</v>
      </c>
      <c r="C37" s="28" t="s">
        <v>49</v>
      </c>
      <c r="D37" s="54">
        <v>12</v>
      </c>
      <c r="E37" s="80"/>
      <c r="F37" s="38">
        <f>ROUND(D37*E37,0)</f>
        <v>0</v>
      </c>
    </row>
    <row r="38" spans="1:6" ht="36.75" customHeight="1">
      <c r="A38" s="40" t="s">
        <v>97</v>
      </c>
      <c r="B38" s="41" t="s">
        <v>112</v>
      </c>
      <c r="C38" s="28" t="s">
        <v>49</v>
      </c>
      <c r="D38" s="54">
        <v>26</v>
      </c>
      <c r="E38" s="80"/>
      <c r="F38" s="38">
        <f>ROUND(D38*E38,0)</f>
        <v>0</v>
      </c>
    </row>
    <row r="39" spans="1:6" ht="27.75" customHeight="1">
      <c r="A39" s="40" t="s">
        <v>113</v>
      </c>
      <c r="B39" s="41" t="s">
        <v>114</v>
      </c>
      <c r="C39" s="28" t="s">
        <v>74</v>
      </c>
      <c r="D39" s="54"/>
      <c r="E39" s="20"/>
      <c r="F39" s="38"/>
    </row>
    <row r="40" spans="1:6" ht="27.75" customHeight="1">
      <c r="A40" s="40" t="s">
        <v>34</v>
      </c>
      <c r="B40" s="55" t="s">
        <v>116</v>
      </c>
      <c r="C40" s="28" t="s">
        <v>115</v>
      </c>
      <c r="D40" s="54">
        <v>1</v>
      </c>
      <c r="E40" s="20"/>
      <c r="F40" s="38">
        <f>ROUND(D40*E40,0)</f>
        <v>0</v>
      </c>
    </row>
    <row r="41" spans="1:6" s="53" customFormat="1" ht="37.5" customHeight="1">
      <c r="A41" s="70" t="s">
        <v>38</v>
      </c>
      <c r="B41" s="70"/>
      <c r="C41" s="70"/>
      <c r="D41" s="71">
        <f>ROUND(SUM(F6:F40),0)</f>
        <v>0</v>
      </c>
      <c r="E41" s="71"/>
      <c r="F41" s="17" t="s">
        <v>19</v>
      </c>
    </row>
  </sheetData>
  <sheetProtection password="CEB9" sheet="1"/>
  <protectedRanges>
    <protectedRange sqref="E6:E9 E11 E13:E14 E16 E18 E20:E23 E25 E27 E29:E30 E32:E33 E35:E38 E40" name="区域1"/>
  </protectedRanges>
  <mergeCells count="6">
    <mergeCell ref="A41:C41"/>
    <mergeCell ref="D41:E41"/>
    <mergeCell ref="A1:F1"/>
    <mergeCell ref="B2:D2"/>
    <mergeCell ref="E2:F2"/>
    <mergeCell ref="A3:F3"/>
  </mergeCells>
  <printOptions horizontalCentered="1"/>
  <pageMargins left="0.7480314960629921" right="0.7480314960629921" top="0.62" bottom="1.04" header="0.5118110236220472" footer="0.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H16" sqref="H16"/>
    </sheetView>
  </sheetViews>
  <sheetFormatPr defaultColWidth="9.00390625" defaultRowHeight="14.25"/>
  <cols>
    <col min="1" max="2" width="7.375" style="0" customWidth="1"/>
    <col min="3" max="3" width="46.125" style="0" customWidth="1"/>
    <col min="4" max="4" width="21.00390625" style="0" customWidth="1"/>
  </cols>
  <sheetData>
    <row r="1" spans="1:4" ht="33" customHeight="1">
      <c r="A1" s="76" t="s">
        <v>7</v>
      </c>
      <c r="B1" s="76"/>
      <c r="C1" s="76"/>
      <c r="D1" s="76"/>
    </row>
    <row r="2" spans="1:5" ht="39" customHeight="1">
      <c r="A2" s="77" t="str">
        <f>"工程名称："&amp;'第100章'!B2</f>
        <v>工程名称：通州区潞西路(K6+070-K11+070)预养工程</v>
      </c>
      <c r="B2" s="77"/>
      <c r="C2" s="77"/>
      <c r="D2" s="43" t="s">
        <v>6</v>
      </c>
      <c r="E2" s="43"/>
    </row>
    <row r="3" spans="1:4" s="83" customFormat="1" ht="39" customHeight="1">
      <c r="A3" s="81" t="s">
        <v>8</v>
      </c>
      <c r="B3" s="81" t="s">
        <v>9</v>
      </c>
      <c r="C3" s="81" t="s">
        <v>10</v>
      </c>
      <c r="D3" s="82" t="s">
        <v>20</v>
      </c>
    </row>
    <row r="4" spans="1:4" s="83" customFormat="1" ht="30.75" customHeight="1">
      <c r="A4" s="84">
        <v>1</v>
      </c>
      <c r="B4" s="84">
        <v>100</v>
      </c>
      <c r="C4" s="84" t="s">
        <v>11</v>
      </c>
      <c r="D4" s="86">
        <f>'第100章'!D10</f>
        <v>0</v>
      </c>
    </row>
    <row r="5" spans="1:4" s="83" customFormat="1" ht="30.75" customHeight="1">
      <c r="A5" s="84">
        <v>2</v>
      </c>
      <c r="B5" s="84">
        <v>200</v>
      </c>
      <c r="C5" s="84" t="s">
        <v>12</v>
      </c>
      <c r="D5" s="86">
        <f>'第200章'!D12</f>
        <v>0</v>
      </c>
    </row>
    <row r="6" spans="1:4" s="83" customFormat="1" ht="30.75" customHeight="1">
      <c r="A6" s="84">
        <v>3</v>
      </c>
      <c r="B6" s="84">
        <v>300</v>
      </c>
      <c r="C6" s="84" t="s">
        <v>13</v>
      </c>
      <c r="D6" s="86">
        <f>'第300章 '!D41:E41</f>
        <v>0</v>
      </c>
    </row>
    <row r="7" spans="1:4" s="83" customFormat="1" ht="30.75" customHeight="1">
      <c r="A7" s="84">
        <v>4</v>
      </c>
      <c r="B7" s="84">
        <v>400</v>
      </c>
      <c r="C7" s="84" t="s">
        <v>14</v>
      </c>
      <c r="D7" s="86"/>
    </row>
    <row r="8" spans="1:4" s="83" customFormat="1" ht="30.75" customHeight="1">
      <c r="A8" s="84">
        <v>5</v>
      </c>
      <c r="B8" s="84">
        <v>500</v>
      </c>
      <c r="C8" s="84" t="s">
        <v>15</v>
      </c>
      <c r="D8" s="86"/>
    </row>
    <row r="9" spans="1:4" s="83" customFormat="1" ht="30.75" customHeight="1">
      <c r="A9" s="84">
        <v>6</v>
      </c>
      <c r="B9" s="84">
        <v>600</v>
      </c>
      <c r="C9" s="84" t="s">
        <v>16</v>
      </c>
      <c r="D9" s="86"/>
    </row>
    <row r="10" spans="1:4" s="83" customFormat="1" ht="30.75" customHeight="1">
      <c r="A10" s="84">
        <v>7</v>
      </c>
      <c r="B10" s="84">
        <v>700</v>
      </c>
      <c r="C10" s="84" t="s">
        <v>17</v>
      </c>
      <c r="D10" s="86"/>
    </row>
    <row r="11" spans="1:4" s="83" customFormat="1" ht="35.25" customHeight="1">
      <c r="A11" s="84">
        <v>8</v>
      </c>
      <c r="B11" s="85" t="s">
        <v>22</v>
      </c>
      <c r="C11" s="85"/>
      <c r="D11" s="86">
        <f>SUM(D4:D10)</f>
        <v>0</v>
      </c>
    </row>
    <row r="12" spans="1:4" s="83" customFormat="1" ht="35.25" customHeight="1">
      <c r="A12" s="84">
        <v>9</v>
      </c>
      <c r="B12" s="85" t="s">
        <v>23</v>
      </c>
      <c r="C12" s="85"/>
      <c r="D12" s="86"/>
    </row>
    <row r="13" spans="1:4" s="83" customFormat="1" ht="35.25" customHeight="1">
      <c r="A13" s="84">
        <v>10</v>
      </c>
      <c r="B13" s="85" t="s">
        <v>39</v>
      </c>
      <c r="C13" s="85"/>
      <c r="D13" s="86">
        <f>ROUND((6532530*0.015),0)</f>
        <v>97988</v>
      </c>
    </row>
    <row r="14" spans="1:4" s="83" customFormat="1" ht="35.25" customHeight="1">
      <c r="A14" s="84">
        <v>11</v>
      </c>
      <c r="B14" s="87" t="s">
        <v>32</v>
      </c>
      <c r="C14" s="87"/>
      <c r="D14" s="86">
        <f>ROUND(D11-D12-D13,0)</f>
        <v>-97988</v>
      </c>
    </row>
    <row r="15" spans="1:4" s="83" customFormat="1" ht="35.25" customHeight="1">
      <c r="A15" s="84">
        <v>12</v>
      </c>
      <c r="B15" s="85" t="s">
        <v>119</v>
      </c>
      <c r="C15" s="85"/>
      <c r="D15" s="86">
        <f>ROUND(D14*3%,0)</f>
        <v>-2940</v>
      </c>
    </row>
    <row r="16" spans="1:4" s="83" customFormat="1" ht="35.25" customHeight="1">
      <c r="A16" s="84">
        <v>13</v>
      </c>
      <c r="B16" s="85" t="s">
        <v>33</v>
      </c>
      <c r="C16" s="85"/>
      <c r="D16" s="86">
        <f>D11+D15</f>
        <v>-2940</v>
      </c>
    </row>
  </sheetData>
  <sheetProtection password="CEB9" sheet="1"/>
  <mergeCells count="8">
    <mergeCell ref="B13:C13"/>
    <mergeCell ref="A1:D1"/>
    <mergeCell ref="B11:C11"/>
    <mergeCell ref="B12:C12"/>
    <mergeCell ref="B16:C16"/>
    <mergeCell ref="B14:C14"/>
    <mergeCell ref="B15:C15"/>
    <mergeCell ref="A2:C2"/>
  </mergeCells>
  <printOptions horizontalCentered="1"/>
  <pageMargins left="0.7" right="0.7" top="0.75" bottom="0.71" header="0.3" footer="2.17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2017-02-17T01:37:28Z</cp:lastPrinted>
  <dcterms:created xsi:type="dcterms:W3CDTF">2008-04-07T07:00:19Z</dcterms:created>
  <dcterms:modified xsi:type="dcterms:W3CDTF">2017-02-17T01:38:08Z</dcterms:modified>
  <cp:category/>
  <cp:version/>
  <cp:contentType/>
  <cp:contentStatus/>
</cp:coreProperties>
</file>