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2"/>
  </bookViews>
  <sheets>
    <sheet name="第100章" sheetId="1" r:id="rId1"/>
    <sheet name="第600章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<sst xmlns="http://schemas.openxmlformats.org/spreadsheetml/2006/main" count="137" uniqueCount="113">
  <si>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</si>
  <si>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</si>
  <si>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</si>
  <si>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</si>
  <si>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</si>
  <si>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</si>
  <si>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</si>
  <si>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</si>
  <si>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</si>
  <si>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</si>
  <si>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</si>
  <si>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</si>
  <si>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</si>
  <si>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</si>
  <si>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</si>
  <si>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</si>
  <si>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</si>
  <si>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</si>
  <si>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</si>
  <si>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</si>
  <si>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</si>
  <si>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</si>
  <si>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</si>
  <si>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</si>
  <si>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</si>
  <si>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</si>
  <si>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</si>
  <si>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</si>
  <si>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</si>
  <si>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</si>
  <si>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</si>
  <si>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</si>
  <si>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</si>
  <si>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</si>
  <si>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</si>
  <si>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已包含在清单合计中的安全生产费(非竞争性部分)</t>
  </si>
  <si>
    <t>103-1</t>
  </si>
  <si>
    <t>清单     第100章   总则</t>
  </si>
  <si>
    <t>竣工文件</t>
  </si>
  <si>
    <t>施工环保费</t>
  </si>
  <si>
    <t/>
  </si>
  <si>
    <t>102-3</t>
  </si>
  <si>
    <t>临时道路修建、养护与拆除（包括原道路的养护费和交通导改费）</t>
  </si>
  <si>
    <t>竞争性</t>
  </si>
  <si>
    <t>非竞争性</t>
  </si>
  <si>
    <t>工程量清单</t>
  </si>
  <si>
    <t>工程名称：</t>
  </si>
  <si>
    <t xml:space="preserve">  货币单位：人民币元</t>
  </si>
  <si>
    <r>
      <t>清单     第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00章  安全设施及预埋管线</t>
    </r>
  </si>
  <si>
    <t>子目号</t>
  </si>
  <si>
    <t>子目名称</t>
  </si>
  <si>
    <t>单位</t>
  </si>
  <si>
    <t>数量</t>
  </si>
  <si>
    <t>单价</t>
  </si>
  <si>
    <t>合价</t>
  </si>
  <si>
    <r>
      <t>6</t>
    </r>
    <r>
      <rPr>
        <sz val="11"/>
        <color indexed="8"/>
        <rFont val="宋体"/>
        <family val="0"/>
      </rPr>
      <t>02-4</t>
    </r>
  </si>
  <si>
    <t>m</t>
  </si>
  <si>
    <r>
      <t>-</t>
    </r>
    <r>
      <rPr>
        <sz val="11"/>
        <color indexed="8"/>
        <rFont val="宋体"/>
        <family val="0"/>
      </rPr>
      <t>b</t>
    </r>
  </si>
  <si>
    <t>m</t>
  </si>
  <si>
    <r>
      <t>-</t>
    </r>
    <r>
      <rPr>
        <sz val="11"/>
        <color indexed="8"/>
        <rFont val="宋体"/>
        <family val="0"/>
      </rPr>
      <t>c</t>
    </r>
  </si>
  <si>
    <r>
      <t>6</t>
    </r>
    <r>
      <rPr>
        <sz val="11"/>
        <color indexed="8"/>
        <rFont val="宋体"/>
        <family val="0"/>
      </rPr>
      <t>04-1</t>
    </r>
  </si>
  <si>
    <t>单柱式交通标志</t>
  </si>
  <si>
    <t>套</t>
  </si>
  <si>
    <t>604-7</t>
  </si>
  <si>
    <t>附着式交通标志</t>
  </si>
  <si>
    <t>更换版面</t>
  </si>
  <si>
    <t>处</t>
  </si>
  <si>
    <r>
      <t>6</t>
    </r>
    <r>
      <rPr>
        <sz val="11"/>
        <color indexed="8"/>
        <rFont val="宋体"/>
        <family val="0"/>
      </rPr>
      <t>05-1</t>
    </r>
  </si>
  <si>
    <t>路面标线</t>
  </si>
  <si>
    <t>热熔标线</t>
  </si>
  <si>
    <t>m2</t>
  </si>
  <si>
    <r>
      <t>6</t>
    </r>
    <r>
      <rPr>
        <sz val="11"/>
        <color indexed="8"/>
        <rFont val="宋体"/>
        <family val="0"/>
      </rPr>
      <t>05-9</t>
    </r>
  </si>
  <si>
    <t>路面标识</t>
  </si>
  <si>
    <r>
      <t xml:space="preserve">导向箭头 </t>
    </r>
    <r>
      <rPr>
        <sz val="11"/>
        <color indexed="8"/>
        <rFont val="宋体"/>
        <family val="0"/>
      </rPr>
      <t>6m</t>
    </r>
  </si>
  <si>
    <t>个</t>
  </si>
  <si>
    <r>
      <t>-</t>
    </r>
    <r>
      <rPr>
        <sz val="11"/>
        <color indexed="8"/>
        <rFont val="宋体"/>
        <family val="0"/>
      </rPr>
      <t>b</t>
    </r>
  </si>
  <si>
    <t>导向箭头 3m</t>
  </si>
  <si>
    <t>个</t>
  </si>
  <si>
    <r>
      <t>-</t>
    </r>
    <r>
      <rPr>
        <sz val="11"/>
        <color indexed="8"/>
        <rFont val="宋体"/>
        <family val="0"/>
      </rPr>
      <t>c</t>
    </r>
  </si>
  <si>
    <r>
      <t>-</t>
    </r>
    <r>
      <rPr>
        <sz val="11"/>
        <color indexed="8"/>
        <rFont val="宋体"/>
        <family val="0"/>
      </rPr>
      <t>d</t>
    </r>
  </si>
  <si>
    <t>自行车图案</t>
  </si>
  <si>
    <t>减速让行线</t>
  </si>
  <si>
    <r>
      <t>6</t>
    </r>
    <r>
      <rPr>
        <sz val="11"/>
        <color indexed="8"/>
        <rFont val="宋体"/>
        <family val="0"/>
      </rPr>
      <t>05-10</t>
    </r>
  </si>
  <si>
    <r>
      <t>m</t>
    </r>
    <r>
      <rPr>
        <sz val="11"/>
        <color indexed="8"/>
        <rFont val="宋体"/>
        <family val="0"/>
      </rPr>
      <t>2</t>
    </r>
  </si>
  <si>
    <r>
      <t>6</t>
    </r>
    <r>
      <rPr>
        <sz val="11"/>
        <color indexed="8"/>
        <rFont val="宋体"/>
        <family val="0"/>
      </rPr>
      <t>09-1</t>
    </r>
  </si>
  <si>
    <t>元</t>
  </si>
  <si>
    <t>机非护栏 直埋式（0.7米高）</t>
  </si>
  <si>
    <t>机非护栏 移动式（0.7米高）</t>
  </si>
  <si>
    <t>单柱式  1500mm*3000mm</t>
  </si>
  <si>
    <t xml:space="preserve">单柱式  a=900mm,D=800mm  </t>
  </si>
  <si>
    <t>604-5</t>
  </si>
  <si>
    <t>单悬臂式交通标志</t>
  </si>
  <si>
    <t>-a</t>
  </si>
  <si>
    <t>单悬臂式  4000mm*2000mm</t>
  </si>
  <si>
    <t>单悬臂式  4500mm*2600mm,900mm*500mm</t>
  </si>
  <si>
    <t>D=800mm</t>
  </si>
  <si>
    <t>604-12</t>
  </si>
  <si>
    <t>4000*2000mm</t>
  </si>
  <si>
    <t>604-13</t>
  </si>
  <si>
    <t>限高门架（3.0米高）</t>
  </si>
  <si>
    <t>自行车道彩色标线</t>
  </si>
  <si>
    <t>人行自助灯</t>
  </si>
  <si>
    <t>增设箭头灯</t>
  </si>
  <si>
    <t>处</t>
  </si>
  <si>
    <t>清单  第600章 合计   人民币</t>
  </si>
  <si>
    <t>交通信号灯</t>
  </si>
  <si>
    <t>钢护栏</t>
  </si>
  <si>
    <t>中分带活动式护栏（1.3米高）</t>
  </si>
  <si>
    <t>604-14</t>
  </si>
  <si>
    <t>阻车隔离柱</t>
  </si>
  <si>
    <t>根</t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</si>
  <si>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</si>
  <si>
    <r>
      <t>通州区京塘路(北苑立交-翠屏西路</t>
    </r>
    <r>
      <rPr>
        <sz val="11"/>
        <rFont val="宋体"/>
        <family val="0"/>
      </rPr>
      <t>)</t>
    </r>
    <r>
      <rPr>
        <sz val="11"/>
        <rFont val="宋体"/>
        <family val="0"/>
      </rPr>
      <t>交通综合治理交通工程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</si>
</sst>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u val="single"/>
      <sz val="11"/>
      <name val="Calibri"/>
      <family val="0"/>
    </font>
    <font>
      <b/>
      <u val="single"/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45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shrinkToFit="1"/>
    </xf>
    <xf numFmtId="185" fontId="2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 applyProtection="1">
      <alignment horizontal="center" vertical="center" shrinkToFit="1"/>
      <protection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shrinkToFit="1"/>
    </xf>
    <xf numFmtId="185" fontId="6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85" fontId="48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F8" sqref="F8"/>
    </sheetView>
  </sheetViews>
  <sheetFormatPr defaultColWidth="9.00390625" defaultRowHeight="14.25"/>
  <cols>
    <col min="1" max="1" width="9.50390625" style="1" customWidth="1"/>
    <col min="2" max="2" width="13.75390625" style="1" customWidth="1"/>
    <col min="3" max="3" width="16.375" style="1" customWidth="1"/>
    <col min="4" max="4" width="9.00390625" style="1" customWidth="1"/>
    <col min="5" max="5" width="10.50390625" style="1" customWidth="1"/>
    <col min="6" max="7" width="11.50390625" style="1" customWidth="1"/>
    <col min="8" max="16384" width="9.00390625" style="1" customWidth="1"/>
  </cols>
  <sheetData>
    <row r="1" spans="1:7" ht="39" customHeight="1">
      <c r="A1" s="43" t="s">
        <v>0</v>
      </c>
      <c r="B1" s="43"/>
      <c r="C1" s="43"/>
      <c r="D1" s="43"/>
      <c r="E1" s="43"/>
      <c r="F1" s="43"/>
      <c r="G1" s="43"/>
    </row>
    <row r="2" spans="1:6" ht="36.75" customHeight="1">
      <c r="A2" s="1" t="s">
        <v>18</v>
      </c>
      <c r="B2" s="44" t="s">
        <v>112</v>
      </c>
      <c r="C2" s="45"/>
      <c r="D2" s="46"/>
      <c r="E2" s="46"/>
      <c r="F2" s="1" t="s">
        <v>5</v>
      </c>
    </row>
    <row r="3" spans="1:7" s="8" customFormat="1" ht="38.25" customHeight="1">
      <c r="A3" s="47" t="s">
        <v>37</v>
      </c>
      <c r="B3" s="47"/>
      <c r="C3" s="47"/>
      <c r="D3" s="47"/>
      <c r="E3" s="47"/>
      <c r="F3" s="47"/>
      <c r="G3" s="47"/>
    </row>
    <row r="4" spans="1:7" ht="32.25" customHeight="1">
      <c r="A4" s="3" t="s">
        <v>24</v>
      </c>
      <c r="B4" s="50" t="s">
        <v>25</v>
      </c>
      <c r="C4" s="51"/>
      <c r="D4" s="3" t="s">
        <v>1</v>
      </c>
      <c r="E4" s="3" t="s">
        <v>2</v>
      </c>
      <c r="F4" s="3" t="s">
        <v>3</v>
      </c>
      <c r="G4" s="3" t="s">
        <v>4</v>
      </c>
    </row>
    <row r="5" spans="1:7" s="13" customFormat="1" ht="37.5" customHeight="1">
      <c r="A5" s="7" t="s">
        <v>26</v>
      </c>
      <c r="B5" s="41" t="s">
        <v>38</v>
      </c>
      <c r="C5" s="42"/>
      <c r="D5" s="7" t="s">
        <v>27</v>
      </c>
      <c r="E5" s="7">
        <v>1</v>
      </c>
      <c r="F5" s="11"/>
      <c r="G5" s="10">
        <f aca="true" t="shared" si="0" ref="G5:G10">ROUND(E5*F5,0)</f>
        <v>0</v>
      </c>
    </row>
    <row r="6" spans="1:7" s="13" customFormat="1" ht="34.5" customHeight="1">
      <c r="A6" s="7" t="s">
        <v>31</v>
      </c>
      <c r="B6" s="41" t="s">
        <v>39</v>
      </c>
      <c r="C6" s="42"/>
      <c r="D6" s="7" t="s">
        <v>27</v>
      </c>
      <c r="E6" s="7">
        <v>1</v>
      </c>
      <c r="F6" s="11"/>
      <c r="G6" s="10">
        <f t="shared" si="0"/>
        <v>0</v>
      </c>
    </row>
    <row r="7" spans="1:7" s="13" customFormat="1" ht="39" customHeight="1">
      <c r="A7" s="39" t="s">
        <v>41</v>
      </c>
      <c r="B7" s="39" t="s">
        <v>28</v>
      </c>
      <c r="C7" s="7" t="s">
        <v>43</v>
      </c>
      <c r="D7" s="7" t="s">
        <v>27</v>
      </c>
      <c r="E7" s="7">
        <v>1</v>
      </c>
      <c r="F7" s="11"/>
      <c r="G7" s="10">
        <f>ROUND(E7*F7,0)</f>
        <v>0</v>
      </c>
    </row>
    <row r="8" spans="1:7" s="13" customFormat="1" ht="35.25" customHeight="1">
      <c r="A8" s="40"/>
      <c r="B8" s="40"/>
      <c r="C8" s="7" t="s">
        <v>44</v>
      </c>
      <c r="D8" s="7" t="s">
        <v>27</v>
      </c>
      <c r="E8" s="7">
        <v>1</v>
      </c>
      <c r="F8" s="11">
        <v>8691</v>
      </c>
      <c r="G8" s="10">
        <f t="shared" si="0"/>
        <v>8691</v>
      </c>
    </row>
    <row r="9" spans="1:7" s="13" customFormat="1" ht="42" customHeight="1">
      <c r="A9" s="9" t="s">
        <v>36</v>
      </c>
      <c r="B9" s="41" t="s">
        <v>42</v>
      </c>
      <c r="C9" s="42"/>
      <c r="D9" s="9" t="s">
        <v>27</v>
      </c>
      <c r="E9" s="7">
        <v>1</v>
      </c>
      <c r="F9" s="11"/>
      <c r="G9" s="10">
        <f t="shared" si="0"/>
        <v>0</v>
      </c>
    </row>
    <row r="10" spans="1:7" s="13" customFormat="1" ht="37.5" customHeight="1">
      <c r="A10" s="7" t="s">
        <v>29</v>
      </c>
      <c r="B10" s="41" t="s">
        <v>30</v>
      </c>
      <c r="C10" s="42"/>
      <c r="D10" s="7" t="s">
        <v>27</v>
      </c>
      <c r="E10" s="7">
        <v>1</v>
      </c>
      <c r="F10" s="11"/>
      <c r="G10" s="10">
        <f t="shared" si="0"/>
        <v>0</v>
      </c>
    </row>
    <row r="11" spans="1:15" s="16" customFormat="1" ht="45.75" customHeight="1">
      <c r="A11" s="48" t="s">
        <v>21</v>
      </c>
      <c r="B11" s="48"/>
      <c r="C11" s="48"/>
      <c r="D11" s="48"/>
      <c r="E11" s="49">
        <f>ROUND(SUM(G5:G10),0)</f>
        <v>8691</v>
      </c>
      <c r="F11" s="49"/>
      <c r="G11" s="14" t="s">
        <v>19</v>
      </c>
      <c r="H11" s="15"/>
      <c r="I11" s="15"/>
      <c r="J11" s="15"/>
      <c r="K11" s="15"/>
      <c r="L11" s="15"/>
      <c r="M11" s="15"/>
      <c r="N11" s="15"/>
      <c r="O11" s="15"/>
    </row>
    <row r="12" ht="32.25" customHeight="1"/>
    <row r="13" ht="25.5" customHeight="1">
      <c r="A13" s="4"/>
    </row>
  </sheetData>
  <sheetProtection password="E65C" sheet="1"/>
  <protectedRanges>
    <protectedRange sqref="F5:F7 F9:F10" name="区域1"/>
  </protectedRanges>
  <mergeCells count="12">
    <mergeCell ref="A7:A8"/>
    <mergeCell ref="B10:C10"/>
    <mergeCell ref="B7:B8"/>
    <mergeCell ref="B9:C9"/>
    <mergeCell ref="A1:G1"/>
    <mergeCell ref="B2:E2"/>
    <mergeCell ref="A3:G3"/>
    <mergeCell ref="A11:D11"/>
    <mergeCell ref="E11:F11"/>
    <mergeCell ref="B4:C4"/>
    <mergeCell ref="B5:C5"/>
    <mergeCell ref="B6:C6"/>
  </mergeCells>
  <printOptions/>
  <pageMargins left="0.7086614173228347" right="0.35433070866141736" top="0.7480314960629921" bottom="1.3385826771653544" header="0.31496062992125984" footer="3.740157480314960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5">
      <selection activeCell="E6" sqref="E6:E7"/>
    </sheetView>
  </sheetViews>
  <sheetFormatPr defaultColWidth="9.00390625" defaultRowHeight="14.25"/>
  <cols>
    <col min="1" max="1" width="10.00390625" style="1" customWidth="1"/>
    <col min="2" max="2" width="29.25390625" style="5" customWidth="1"/>
    <col min="3" max="3" width="8.25390625" style="1" customWidth="1"/>
    <col min="4" max="4" width="9.75390625" style="37" customWidth="1"/>
    <col min="5" max="5" width="11.00390625" style="6" customWidth="1"/>
    <col min="6" max="6" width="12.875" style="6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52" t="s">
        <v>45</v>
      </c>
      <c r="B1" s="52"/>
      <c r="C1" s="52"/>
      <c r="D1" s="52"/>
      <c r="E1" s="52"/>
      <c r="F1" s="52"/>
    </row>
    <row r="2" spans="1:6" ht="33.75" customHeight="1">
      <c r="A2" s="2" t="s">
        <v>46</v>
      </c>
      <c r="B2" s="53" t="str">
        <f>'第100章'!B2</f>
        <v>通州区京塘路(北苑立交-翠屏西路)交通综合治理交通工程</v>
      </c>
      <c r="C2" s="53"/>
      <c r="D2" s="53"/>
      <c r="E2" s="54" t="s">
        <v>47</v>
      </c>
      <c r="F2" s="54"/>
    </row>
    <row r="3" spans="1:6" ht="38.25" customHeight="1">
      <c r="A3" s="55" t="s">
        <v>48</v>
      </c>
      <c r="B3" s="55"/>
      <c r="C3" s="55"/>
      <c r="D3" s="55"/>
      <c r="E3" s="55"/>
      <c r="F3" s="55"/>
    </row>
    <row r="4" spans="1:6" ht="32.25" customHeight="1">
      <c r="A4" s="24" t="s">
        <v>49</v>
      </c>
      <c r="B4" s="24" t="s">
        <v>50</v>
      </c>
      <c r="C4" s="24" t="s">
        <v>51</v>
      </c>
      <c r="D4" s="25" t="s">
        <v>52</v>
      </c>
      <c r="E4" s="26" t="s">
        <v>53</v>
      </c>
      <c r="F4" s="26" t="s">
        <v>54</v>
      </c>
    </row>
    <row r="5" spans="1:6" s="29" customFormat="1" ht="36.75" customHeight="1">
      <c r="A5" s="30" t="s">
        <v>55</v>
      </c>
      <c r="B5" s="63" t="s">
        <v>106</v>
      </c>
      <c r="C5" s="32" t="s">
        <v>40</v>
      </c>
      <c r="D5" s="33"/>
      <c r="E5" s="27"/>
      <c r="F5" s="28"/>
    </row>
    <row r="6" spans="1:6" s="29" customFormat="1" ht="36.75" customHeight="1">
      <c r="A6" s="30" t="s">
        <v>34</v>
      </c>
      <c r="B6" s="64" t="s">
        <v>107</v>
      </c>
      <c r="C6" s="32" t="s">
        <v>56</v>
      </c>
      <c r="D6" s="33">
        <v>30</v>
      </c>
      <c r="E6" s="27"/>
      <c r="F6" s="28">
        <f aca="true" t="shared" si="0" ref="F6:F17">ROUND(D6*E6,0)</f>
        <v>0</v>
      </c>
    </row>
    <row r="7" spans="1:6" s="29" customFormat="1" ht="36.75" customHeight="1">
      <c r="A7" s="30" t="s">
        <v>57</v>
      </c>
      <c r="B7" s="31" t="s">
        <v>86</v>
      </c>
      <c r="C7" s="32" t="s">
        <v>58</v>
      </c>
      <c r="D7" s="33">
        <v>399</v>
      </c>
      <c r="E7" s="27"/>
      <c r="F7" s="28">
        <f t="shared" si="0"/>
        <v>0</v>
      </c>
    </row>
    <row r="8" spans="1:6" s="29" customFormat="1" ht="36.75" customHeight="1">
      <c r="A8" s="30" t="s">
        <v>59</v>
      </c>
      <c r="B8" s="31" t="s">
        <v>87</v>
      </c>
      <c r="C8" s="65" t="s">
        <v>56</v>
      </c>
      <c r="D8" s="66">
        <v>99</v>
      </c>
      <c r="E8" s="27"/>
      <c r="F8" s="28">
        <f t="shared" si="0"/>
        <v>0</v>
      </c>
    </row>
    <row r="9" spans="1:6" s="29" customFormat="1" ht="36.75" customHeight="1">
      <c r="A9" s="30" t="s">
        <v>60</v>
      </c>
      <c r="B9" s="31" t="s">
        <v>61</v>
      </c>
      <c r="C9" s="32" t="s">
        <v>40</v>
      </c>
      <c r="D9" s="33"/>
      <c r="E9" s="27"/>
      <c r="F9" s="28"/>
    </row>
    <row r="10" spans="1:6" s="29" customFormat="1" ht="36.75" customHeight="1">
      <c r="A10" s="30" t="s">
        <v>34</v>
      </c>
      <c r="B10" s="31" t="s">
        <v>88</v>
      </c>
      <c r="C10" s="32" t="s">
        <v>62</v>
      </c>
      <c r="D10" s="33">
        <v>1</v>
      </c>
      <c r="E10" s="27"/>
      <c r="F10" s="28">
        <f t="shared" si="0"/>
        <v>0</v>
      </c>
    </row>
    <row r="11" spans="1:9" s="29" customFormat="1" ht="36.75" customHeight="1">
      <c r="A11" s="30" t="s">
        <v>57</v>
      </c>
      <c r="B11" s="71" t="s">
        <v>89</v>
      </c>
      <c r="C11" s="32" t="s">
        <v>62</v>
      </c>
      <c r="D11" s="67">
        <v>2</v>
      </c>
      <c r="E11" s="27"/>
      <c r="F11" s="28">
        <f t="shared" si="0"/>
        <v>0</v>
      </c>
      <c r="I11" s="72"/>
    </row>
    <row r="12" spans="1:6" s="29" customFormat="1" ht="36.75" customHeight="1">
      <c r="A12" s="30" t="s">
        <v>90</v>
      </c>
      <c r="B12" s="31" t="s">
        <v>91</v>
      </c>
      <c r="C12" s="32"/>
      <c r="D12" s="33"/>
      <c r="E12" s="27"/>
      <c r="F12" s="28"/>
    </row>
    <row r="13" spans="1:6" s="29" customFormat="1" ht="36.75" customHeight="1">
      <c r="A13" s="30" t="s">
        <v>92</v>
      </c>
      <c r="B13" s="31" t="s">
        <v>93</v>
      </c>
      <c r="C13" s="32" t="s">
        <v>62</v>
      </c>
      <c r="D13" s="33">
        <v>1</v>
      </c>
      <c r="E13" s="27"/>
      <c r="F13" s="28">
        <f t="shared" si="0"/>
        <v>0</v>
      </c>
    </row>
    <row r="14" spans="1:6" s="29" customFormat="1" ht="36.75" customHeight="1">
      <c r="A14" s="30" t="s">
        <v>57</v>
      </c>
      <c r="B14" s="31" t="s">
        <v>94</v>
      </c>
      <c r="C14" s="32" t="s">
        <v>62</v>
      </c>
      <c r="D14" s="33">
        <v>1</v>
      </c>
      <c r="E14" s="27"/>
      <c r="F14" s="28">
        <f t="shared" si="0"/>
        <v>0</v>
      </c>
    </row>
    <row r="15" spans="1:6" s="29" customFormat="1" ht="36.75" customHeight="1">
      <c r="A15" s="68" t="s">
        <v>63</v>
      </c>
      <c r="B15" s="69" t="s">
        <v>64</v>
      </c>
      <c r="C15" s="32"/>
      <c r="D15" s="33"/>
      <c r="E15" s="27"/>
      <c r="F15" s="28"/>
    </row>
    <row r="16" spans="1:6" s="29" customFormat="1" ht="36.75" customHeight="1">
      <c r="A16" s="68" t="s">
        <v>34</v>
      </c>
      <c r="B16" s="69" t="s">
        <v>95</v>
      </c>
      <c r="C16" s="32" t="s">
        <v>62</v>
      </c>
      <c r="D16" s="33">
        <v>4</v>
      </c>
      <c r="E16" s="27"/>
      <c r="F16" s="28">
        <f t="shared" si="0"/>
        <v>0</v>
      </c>
    </row>
    <row r="17" spans="1:6" s="29" customFormat="1" ht="36.75" customHeight="1">
      <c r="A17" s="30" t="s">
        <v>96</v>
      </c>
      <c r="B17" s="31" t="s">
        <v>65</v>
      </c>
      <c r="C17" s="32"/>
      <c r="D17" s="33"/>
      <c r="E17" s="27"/>
      <c r="F17" s="28">
        <f t="shared" si="0"/>
        <v>0</v>
      </c>
    </row>
    <row r="18" spans="1:6" s="29" customFormat="1" ht="36.75" customHeight="1">
      <c r="A18" s="30" t="s">
        <v>34</v>
      </c>
      <c r="B18" s="31" t="s">
        <v>97</v>
      </c>
      <c r="C18" s="32" t="s">
        <v>62</v>
      </c>
      <c r="D18" s="33">
        <v>2</v>
      </c>
      <c r="E18" s="27"/>
      <c r="F18" s="28">
        <f>ROUND(D18*E18,0)</f>
        <v>0</v>
      </c>
    </row>
    <row r="19" spans="1:6" s="29" customFormat="1" ht="36.75" customHeight="1">
      <c r="A19" s="30" t="s">
        <v>98</v>
      </c>
      <c r="B19" s="31" t="s">
        <v>99</v>
      </c>
      <c r="C19" s="32" t="s">
        <v>62</v>
      </c>
      <c r="D19" s="33">
        <v>2</v>
      </c>
      <c r="E19" s="27"/>
      <c r="F19" s="28">
        <f aca="true" t="shared" si="1" ref="F19:F31">ROUND(D19*E19,0)</f>
        <v>0</v>
      </c>
    </row>
    <row r="20" spans="1:6" s="29" customFormat="1" ht="36.75" customHeight="1">
      <c r="A20" s="30" t="s">
        <v>108</v>
      </c>
      <c r="B20" s="64" t="s">
        <v>109</v>
      </c>
      <c r="C20" s="70" t="s">
        <v>110</v>
      </c>
      <c r="D20" s="33">
        <v>7</v>
      </c>
      <c r="E20" s="27"/>
      <c r="F20" s="28">
        <f t="shared" si="1"/>
        <v>0</v>
      </c>
    </row>
    <row r="21" spans="1:6" s="29" customFormat="1" ht="36.75" customHeight="1">
      <c r="A21" s="30" t="s">
        <v>67</v>
      </c>
      <c r="B21" s="31" t="s">
        <v>68</v>
      </c>
      <c r="C21" s="32"/>
      <c r="D21" s="33"/>
      <c r="E21" s="27"/>
      <c r="F21" s="28"/>
    </row>
    <row r="22" spans="1:6" s="29" customFormat="1" ht="36.75" customHeight="1">
      <c r="A22" s="30" t="s">
        <v>34</v>
      </c>
      <c r="B22" s="31" t="s">
        <v>69</v>
      </c>
      <c r="C22" s="32" t="s">
        <v>70</v>
      </c>
      <c r="D22" s="67">
        <v>2393.85</v>
      </c>
      <c r="E22" s="27"/>
      <c r="F22" s="28">
        <f t="shared" si="1"/>
        <v>0</v>
      </c>
    </row>
    <row r="23" spans="1:6" s="29" customFormat="1" ht="36.75" customHeight="1">
      <c r="A23" s="30" t="s">
        <v>71</v>
      </c>
      <c r="B23" s="31" t="s">
        <v>72</v>
      </c>
      <c r="C23" s="32"/>
      <c r="D23" s="33"/>
      <c r="E23" s="27"/>
      <c r="F23" s="28"/>
    </row>
    <row r="24" spans="1:6" s="29" customFormat="1" ht="36.75" customHeight="1">
      <c r="A24" s="30" t="s">
        <v>34</v>
      </c>
      <c r="B24" s="31" t="s">
        <v>73</v>
      </c>
      <c r="C24" s="32" t="s">
        <v>74</v>
      </c>
      <c r="D24" s="34">
        <v>64</v>
      </c>
      <c r="E24" s="27"/>
      <c r="F24" s="28">
        <f t="shared" si="1"/>
        <v>0</v>
      </c>
    </row>
    <row r="25" spans="1:6" s="29" customFormat="1" ht="36.75" customHeight="1">
      <c r="A25" s="30" t="s">
        <v>75</v>
      </c>
      <c r="B25" s="31" t="s">
        <v>76</v>
      </c>
      <c r="C25" s="32" t="s">
        <v>77</v>
      </c>
      <c r="D25" s="34">
        <v>2</v>
      </c>
      <c r="E25" s="27"/>
      <c r="F25" s="28">
        <f t="shared" si="1"/>
        <v>0</v>
      </c>
    </row>
    <row r="26" spans="1:6" s="29" customFormat="1" ht="36.75" customHeight="1">
      <c r="A26" s="30" t="s">
        <v>78</v>
      </c>
      <c r="B26" s="31" t="s">
        <v>80</v>
      </c>
      <c r="C26" s="32" t="s">
        <v>77</v>
      </c>
      <c r="D26" s="34">
        <v>23</v>
      </c>
      <c r="E26" s="27"/>
      <c r="F26" s="28">
        <f t="shared" si="1"/>
        <v>0</v>
      </c>
    </row>
    <row r="27" spans="1:6" s="29" customFormat="1" ht="36.75" customHeight="1">
      <c r="A27" s="30" t="s">
        <v>79</v>
      </c>
      <c r="B27" s="31" t="s">
        <v>81</v>
      </c>
      <c r="C27" s="32" t="s">
        <v>66</v>
      </c>
      <c r="D27" s="34">
        <v>4</v>
      </c>
      <c r="E27" s="27"/>
      <c r="F27" s="28">
        <f t="shared" si="1"/>
        <v>0</v>
      </c>
    </row>
    <row r="28" spans="1:6" s="29" customFormat="1" ht="36.75" customHeight="1">
      <c r="A28" s="30" t="s">
        <v>82</v>
      </c>
      <c r="B28" s="31" t="s">
        <v>100</v>
      </c>
      <c r="C28" s="32" t="s">
        <v>83</v>
      </c>
      <c r="D28" s="33">
        <v>472</v>
      </c>
      <c r="E28" s="27"/>
      <c r="F28" s="28">
        <f t="shared" si="1"/>
        <v>0</v>
      </c>
    </row>
    <row r="29" spans="1:6" s="29" customFormat="1" ht="36.75" customHeight="1">
      <c r="A29" s="30" t="s">
        <v>84</v>
      </c>
      <c r="B29" s="38" t="s">
        <v>105</v>
      </c>
      <c r="C29" s="32"/>
      <c r="D29" s="34"/>
      <c r="E29" s="27"/>
      <c r="F29" s="28"/>
    </row>
    <row r="30" spans="1:6" s="29" customFormat="1" ht="36.75" customHeight="1">
      <c r="A30" s="30" t="s">
        <v>34</v>
      </c>
      <c r="B30" s="31" t="s">
        <v>101</v>
      </c>
      <c r="C30" s="32" t="s">
        <v>103</v>
      </c>
      <c r="D30" s="34">
        <v>1</v>
      </c>
      <c r="E30" s="27"/>
      <c r="F30" s="28">
        <f t="shared" si="1"/>
        <v>0</v>
      </c>
    </row>
    <row r="31" spans="1:6" s="29" customFormat="1" ht="36.75" customHeight="1">
      <c r="A31" s="30" t="s">
        <v>75</v>
      </c>
      <c r="B31" s="31" t="s">
        <v>102</v>
      </c>
      <c r="C31" s="32" t="s">
        <v>62</v>
      </c>
      <c r="D31" s="34">
        <v>2</v>
      </c>
      <c r="E31" s="27"/>
      <c r="F31" s="28">
        <f t="shared" si="1"/>
        <v>0</v>
      </c>
    </row>
    <row r="32" spans="1:6" s="36" customFormat="1" ht="36" customHeight="1">
      <c r="A32" s="56" t="s">
        <v>104</v>
      </c>
      <c r="B32" s="56"/>
      <c r="C32" s="56"/>
      <c r="D32" s="57">
        <f>ROUND(SUM(F5:F31),0)</f>
        <v>0</v>
      </c>
      <c r="E32" s="57"/>
      <c r="F32" s="35" t="s">
        <v>85</v>
      </c>
    </row>
  </sheetData>
  <sheetProtection password="E65C" sheet="1"/>
  <protectedRanges>
    <protectedRange sqref="E6:E8 E10:E11 E13:E14 E16 E18:E20 E22 E24:E28 E30:E31" name="区域1"/>
  </protectedRanges>
  <mergeCells count="6">
    <mergeCell ref="A1:F1"/>
    <mergeCell ref="B2:D2"/>
    <mergeCell ref="E2:F2"/>
    <mergeCell ref="A3:F3"/>
    <mergeCell ref="A32:C32"/>
    <mergeCell ref="D32:E32"/>
  </mergeCells>
  <printOptions/>
  <pageMargins left="0.7086614173228347" right="0.7086614173228347" top="0.7480314960629921" bottom="2.28" header="0.31496062992125984" footer="1.39"/>
  <pageSetup horizontalDpi="600" verticalDpi="600" orientation="portrait" paperSize="9" r:id="rId1"/>
  <headerFooter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5" sqref="D5"/>
    </sheetView>
  </sheetViews>
  <sheetFormatPr defaultColWidth="9.00390625" defaultRowHeight="14.25"/>
  <cols>
    <col min="1" max="2" width="7.375" style="0" customWidth="1"/>
    <col min="3" max="3" width="45.875" style="0" customWidth="1"/>
    <col min="4" max="4" width="18.00390625" style="0" customWidth="1"/>
  </cols>
  <sheetData>
    <row r="1" spans="1:4" ht="33" customHeight="1">
      <c r="A1" s="59" t="s">
        <v>7</v>
      </c>
      <c r="B1" s="59"/>
      <c r="C1" s="59"/>
      <c r="D1" s="59"/>
    </row>
    <row r="2" spans="1:5" ht="39" customHeight="1">
      <c r="A2" s="62" t="str">
        <f>"工程名称："&amp;'第100章'!B2</f>
        <v>工程名称：通州区京塘路(北苑立交-翠屏西路)交通综合治理交通工程</v>
      </c>
      <c r="B2" s="62"/>
      <c r="C2" s="62"/>
      <c r="D2" s="23" t="s">
        <v>6</v>
      </c>
      <c r="E2" s="12"/>
    </row>
    <row r="3" spans="1:4" s="19" customFormat="1" ht="39" customHeight="1">
      <c r="A3" s="17" t="s">
        <v>8</v>
      </c>
      <c r="B3" s="17" t="s">
        <v>9</v>
      </c>
      <c r="C3" s="17" t="s">
        <v>10</v>
      </c>
      <c r="D3" s="18" t="s">
        <v>20</v>
      </c>
    </row>
    <row r="4" spans="1:4" s="19" customFormat="1" ht="30.75" customHeight="1">
      <c r="A4" s="20">
        <v>1</v>
      </c>
      <c r="B4" s="20">
        <v>100</v>
      </c>
      <c r="C4" s="20" t="s">
        <v>11</v>
      </c>
      <c r="D4" s="21">
        <f>'第100章'!E11</f>
        <v>8691</v>
      </c>
    </row>
    <row r="5" spans="1:4" s="19" customFormat="1" ht="30.75" customHeight="1">
      <c r="A5" s="20">
        <v>2</v>
      </c>
      <c r="B5" s="20">
        <v>200</v>
      </c>
      <c r="C5" s="20" t="s">
        <v>12</v>
      </c>
      <c r="D5" s="21"/>
    </row>
    <row r="6" spans="1:4" s="19" customFormat="1" ht="30.75" customHeight="1">
      <c r="A6" s="20">
        <v>3</v>
      </c>
      <c r="B6" s="20">
        <v>300</v>
      </c>
      <c r="C6" s="20" t="s">
        <v>13</v>
      </c>
      <c r="D6" s="21"/>
    </row>
    <row r="7" spans="1:4" s="19" customFormat="1" ht="30.75" customHeight="1">
      <c r="A7" s="20">
        <v>4</v>
      </c>
      <c r="B7" s="20">
        <v>400</v>
      </c>
      <c r="C7" s="20" t="s">
        <v>14</v>
      </c>
      <c r="D7" s="21"/>
    </row>
    <row r="8" spans="1:4" s="19" customFormat="1" ht="30.75" customHeight="1">
      <c r="A8" s="20">
        <v>5</v>
      </c>
      <c r="B8" s="20">
        <v>500</v>
      </c>
      <c r="C8" s="20" t="s">
        <v>15</v>
      </c>
      <c r="D8" s="21"/>
    </row>
    <row r="9" spans="1:4" s="19" customFormat="1" ht="30.75" customHeight="1">
      <c r="A9" s="20">
        <v>6</v>
      </c>
      <c r="B9" s="20">
        <v>600</v>
      </c>
      <c r="C9" s="20" t="s">
        <v>16</v>
      </c>
      <c r="D9" s="21">
        <f>'第600章'!D32</f>
        <v>0</v>
      </c>
    </row>
    <row r="10" spans="1:4" s="19" customFormat="1" ht="30.75" customHeight="1">
      <c r="A10" s="20">
        <v>7</v>
      </c>
      <c r="B10" s="20">
        <v>700</v>
      </c>
      <c r="C10" s="20" t="s">
        <v>17</v>
      </c>
      <c r="D10" s="21"/>
    </row>
    <row r="11" spans="1:4" s="19" customFormat="1" ht="35.25" customHeight="1">
      <c r="A11" s="20">
        <v>8</v>
      </c>
      <c r="B11" s="58" t="s">
        <v>22</v>
      </c>
      <c r="C11" s="58"/>
      <c r="D11" s="22">
        <f>SUM(D4:D10)</f>
        <v>8691</v>
      </c>
    </row>
    <row r="12" spans="1:4" s="19" customFormat="1" ht="35.25" customHeight="1">
      <c r="A12" s="20">
        <v>9</v>
      </c>
      <c r="B12" s="58" t="s">
        <v>23</v>
      </c>
      <c r="C12" s="58"/>
      <c r="D12" s="22"/>
    </row>
    <row r="13" spans="1:4" s="19" customFormat="1" ht="35.25" customHeight="1">
      <c r="A13" s="20">
        <v>10</v>
      </c>
      <c r="B13" s="58" t="s">
        <v>35</v>
      </c>
      <c r="C13" s="58"/>
      <c r="D13" s="22">
        <f>ROUND((579430*0.015),0)</f>
        <v>8691</v>
      </c>
    </row>
    <row r="14" spans="1:4" s="19" customFormat="1" ht="35.25" customHeight="1">
      <c r="A14" s="20">
        <v>11</v>
      </c>
      <c r="B14" s="60" t="s">
        <v>32</v>
      </c>
      <c r="C14" s="60"/>
      <c r="D14" s="22">
        <f>ROUND(D11-D12-D13,0)</f>
        <v>0</v>
      </c>
    </row>
    <row r="15" spans="1:4" s="19" customFormat="1" ht="35.25" customHeight="1">
      <c r="A15" s="20">
        <v>12</v>
      </c>
      <c r="B15" s="61" t="s">
        <v>111</v>
      </c>
      <c r="C15" s="58"/>
      <c r="D15" s="22">
        <f>ROUND(D14*5%,0)</f>
        <v>0</v>
      </c>
    </row>
    <row r="16" spans="1:4" s="19" customFormat="1" ht="35.25" customHeight="1">
      <c r="A16" s="20">
        <v>13</v>
      </c>
      <c r="B16" s="58" t="s">
        <v>33</v>
      </c>
      <c r="C16" s="58"/>
      <c r="D16" s="22">
        <f>D11+D15</f>
        <v>8691</v>
      </c>
    </row>
  </sheetData>
  <sheetProtection password="E65C" sheet="1"/>
  <mergeCells count="8"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0.71" header="0.3" footer="2.1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2017-09-01T01:16:10Z</cp:lastPrinted>
  <dcterms:created xsi:type="dcterms:W3CDTF">2008-04-07T07:00:19Z</dcterms:created>
  <dcterms:modified xsi:type="dcterms:W3CDTF">2017-09-01T01:21:31Z</dcterms:modified>
  <cp:category/>
  <cp:version/>
  <cp:contentType/>
  <cp:contentStatus/>
</cp:coreProperties>
</file>