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610" activeTab="2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<sst xmlns="http://schemas.openxmlformats.org/spreadsheetml/2006/main" count="62" uniqueCount="48">
  <si>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</si>
  <si>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</si>
  <si>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</si>
  <si>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</si>
  <si>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</si>
  <si>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</si>
  <si>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</si>
  <si>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</si>
  <si>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</si>
  <si>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</si>
  <si>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</si>
  <si>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</si>
  <si>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</si>
  <si>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</si>
  <si>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</si>
  <si>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</si>
  <si>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</si>
  <si>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</si>
  <si>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</si>
  <si>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</si>
  <si>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</si>
  <si>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</si>
  <si>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</si>
  <si>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</si>
  <si>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</si>
  <si>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</si>
  <si>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</si>
  <si>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</si>
  <si>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</si>
  <si>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</si>
  <si>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</si>
  <si>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</si>
  <si>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</si>
  <si>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</si>
  <si>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</si>
  <si>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</si>
  <si>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r>
      <t>1</t>
    </r>
    <r>
      <rPr>
        <sz val="11"/>
        <color indexed="8"/>
        <rFont val="宋体"/>
        <family val="0"/>
      </rPr>
      <t>02-3</t>
    </r>
  </si>
  <si>
    <t>安全生产费</t>
  </si>
  <si>
    <t>已包含在清单合计中的安全生产费(投标控制价的1.5%)</t>
  </si>
  <si>
    <t>清单合计减去材料、工程设备、专业工程暂估价、安全生产费合计(8-9-10=11)（评标价）</t>
  </si>
  <si>
    <r>
      <t>清单     第7</t>
    </r>
    <r>
      <rPr>
        <b/>
        <sz val="16"/>
        <rFont val="宋体"/>
        <family val="0"/>
      </rPr>
      <t>00章  绿化及环境保护</t>
    </r>
  </si>
  <si>
    <r>
      <t>7</t>
    </r>
    <r>
      <rPr>
        <sz val="11"/>
        <rFont val="宋体"/>
        <family val="0"/>
      </rPr>
      <t>06-1</t>
    </r>
  </si>
  <si>
    <t>隔音屏</t>
  </si>
  <si>
    <r>
      <t>清单  第</t>
    </r>
    <r>
      <rPr>
        <sz val="11"/>
        <rFont val="宋体"/>
        <family val="0"/>
      </rPr>
      <t>7</t>
    </r>
    <r>
      <rPr>
        <sz val="11"/>
        <rFont val="宋体"/>
        <family val="0"/>
      </rPr>
      <t>00章 合计   人民币</t>
    </r>
  </si>
  <si>
    <t>通州区京塘路隔音屏改造工程</t>
  </si>
  <si>
    <t>临时道路、交通导改及设施保护</t>
  </si>
  <si>
    <t>m</t>
  </si>
  <si>
    <r>
      <t>按上项（11）金额的</t>
    </r>
    <r>
      <rPr>
        <sz val="11.5"/>
        <rFont val="宋体"/>
        <family val="0"/>
      </rPr>
      <t>5%</t>
    </r>
    <r>
      <rPr>
        <sz val="11.5"/>
        <rFont val="宋体"/>
        <family val="0"/>
      </rPr>
      <t>作为不可预见因素的暂定金额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</si>
</sst>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0.000"/>
    <numFmt numFmtId="179" formatCode="#0.00"/>
    <numFmt numFmtId="180" formatCode="#0"/>
    <numFmt numFmtId="181" formatCode="0.0_ "/>
    <numFmt numFmtId="182" formatCode="#0.0000"/>
    <numFmt numFmtId="183" formatCode="0.000_ "/>
    <numFmt numFmtId="184" formatCode="#0.0"/>
    <numFmt numFmtId="185" formatCode="#0.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u val="single"/>
      <sz val="11"/>
      <name val="Calibri"/>
      <family val="0"/>
    </font>
    <font>
      <b/>
      <sz val="16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  <protection hidden="1"/>
    </xf>
    <xf numFmtId="177" fontId="4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47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>
      <alignment vertical="center"/>
    </xf>
    <xf numFmtId="176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2" fontId="47" fillId="0" borderId="0" xfId="0" applyNumberFormat="1" applyFont="1" applyFill="1" applyAlignment="1">
      <alignment vertical="center"/>
    </xf>
    <xf numFmtId="0" fontId="11" fillId="33" borderId="10" xfId="45" applyNumberFormat="1" applyFont="1" applyFill="1" applyBorder="1" applyAlignment="1" applyProtection="1">
      <alignment horizontal="center" vertical="center" wrapText="1"/>
      <protection/>
    </xf>
    <xf numFmtId="0" fontId="11" fillId="33" borderId="10" xfId="45" applyNumberFormat="1" applyFont="1" applyFill="1" applyBorder="1" applyAlignment="1" applyProtection="1">
      <alignment horizontal="left" vertical="center" wrapText="1"/>
      <protection/>
    </xf>
    <xf numFmtId="0" fontId="50" fillId="33" borderId="10" xfId="4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176" fontId="51" fillId="0" borderId="10" xfId="0" applyNumberFormat="1" applyFont="1" applyFill="1" applyBorder="1" applyAlignment="1" applyProtection="1">
      <alignment horizontal="center" vertical="center"/>
      <protection hidden="1"/>
    </xf>
    <xf numFmtId="177" fontId="5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77" fontId="4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7" fontId="54" fillId="33" borderId="10" xfId="44" applyNumberFormat="1" applyFont="1" applyFill="1" applyBorder="1" applyAlignment="1" applyProtection="1">
      <alignment horizontal="center" vertical="center" shrinkToFit="1"/>
      <protection/>
    </xf>
    <xf numFmtId="177" fontId="50" fillId="33" borderId="10" xfId="45" applyNumberFormat="1" applyFont="1" applyFill="1" applyBorder="1" applyAlignment="1" applyProtection="1">
      <alignment horizontal="center" vertical="center" wrapText="1"/>
      <protection/>
    </xf>
    <xf numFmtId="177" fontId="50" fillId="33" borderId="10" xfId="45" applyNumberFormat="1" applyFont="1" applyFill="1" applyBorder="1" applyAlignment="1" applyProtection="1">
      <alignment horizontal="center" vertical="center" shrinkToFit="1"/>
      <protection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8.25390625" style="10" customWidth="1"/>
    <col min="2" max="2" width="10.625" style="10" customWidth="1"/>
    <col min="3" max="3" width="15.125" style="10" customWidth="1"/>
    <col min="4" max="4" width="8.625" style="10" customWidth="1"/>
    <col min="5" max="7" width="11.625" style="10" customWidth="1"/>
    <col min="8" max="8" width="9.00390625" style="10" customWidth="1"/>
    <col min="9" max="9" width="10.50390625" style="10" bestFit="1" customWidth="1"/>
    <col min="10" max="16384" width="9.00390625" style="10" customWidth="1"/>
  </cols>
  <sheetData>
    <row r="1" spans="1:7" ht="33" customHeight="1">
      <c r="A1" s="32" t="s">
        <v>0</v>
      </c>
      <c r="B1" s="32"/>
      <c r="C1" s="32"/>
      <c r="D1" s="32"/>
      <c r="E1" s="32"/>
      <c r="F1" s="32"/>
      <c r="G1" s="32"/>
    </row>
    <row r="2" spans="1:7" s="9" customFormat="1" ht="33" customHeight="1">
      <c r="A2" s="9" t="s">
        <v>1</v>
      </c>
      <c r="B2" s="33" t="s">
        <v>44</v>
      </c>
      <c r="C2" s="34"/>
      <c r="D2" s="35"/>
      <c r="E2" s="35"/>
      <c r="F2" s="36" t="s">
        <v>2</v>
      </c>
      <c r="G2" s="36"/>
    </row>
    <row r="3" spans="1:7" s="17" customFormat="1" ht="39.75" customHeight="1">
      <c r="A3" s="37" t="s">
        <v>3</v>
      </c>
      <c r="B3" s="37"/>
      <c r="C3" s="37"/>
      <c r="D3" s="37"/>
      <c r="E3" s="37"/>
      <c r="F3" s="37"/>
      <c r="G3" s="37"/>
    </row>
    <row r="4" spans="1:7" ht="39.75" customHeight="1">
      <c r="A4" s="15" t="s">
        <v>4</v>
      </c>
      <c r="B4" s="57" t="s">
        <v>5</v>
      </c>
      <c r="C4" s="57"/>
      <c r="D4" s="15" t="s">
        <v>6</v>
      </c>
      <c r="E4" s="15" t="s">
        <v>7</v>
      </c>
      <c r="F4" s="15" t="s">
        <v>8</v>
      </c>
      <c r="G4" s="15" t="s">
        <v>9</v>
      </c>
    </row>
    <row r="5" spans="1:7" s="18" customFormat="1" ht="39.75" customHeight="1">
      <c r="A5" s="22" t="s">
        <v>10</v>
      </c>
      <c r="B5" s="58" t="s">
        <v>11</v>
      </c>
      <c r="C5" s="58"/>
      <c r="D5" s="22" t="s">
        <v>12</v>
      </c>
      <c r="E5" s="62">
        <v>1</v>
      </c>
      <c r="F5" s="63"/>
      <c r="G5" s="23">
        <f>ROUND(E5*F5,0)</f>
        <v>0</v>
      </c>
    </row>
    <row r="6" spans="1:7" s="18" customFormat="1" ht="39.75" customHeight="1">
      <c r="A6" s="22" t="s">
        <v>13</v>
      </c>
      <c r="B6" s="58" t="s">
        <v>14</v>
      </c>
      <c r="C6" s="58"/>
      <c r="D6" s="22" t="s">
        <v>12</v>
      </c>
      <c r="E6" s="62">
        <v>1</v>
      </c>
      <c r="F6" s="63"/>
      <c r="G6" s="23">
        <f>ROUND(E6*F6,0)</f>
        <v>0</v>
      </c>
    </row>
    <row r="7" spans="1:9" s="18" customFormat="1" ht="39.75" customHeight="1">
      <c r="A7" s="59" t="s">
        <v>36</v>
      </c>
      <c r="B7" s="60" t="s">
        <v>37</v>
      </c>
      <c r="C7" s="58"/>
      <c r="D7" s="22" t="s">
        <v>12</v>
      </c>
      <c r="E7" s="62">
        <v>1</v>
      </c>
      <c r="F7" s="63"/>
      <c r="G7" s="23">
        <f>ROUND(E7*F7,0)</f>
        <v>0</v>
      </c>
      <c r="I7" s="28"/>
    </row>
    <row r="8" spans="1:7" s="18" customFormat="1" ht="39.75" customHeight="1">
      <c r="A8" s="22" t="s">
        <v>15</v>
      </c>
      <c r="B8" s="61" t="s">
        <v>45</v>
      </c>
      <c r="C8" s="58"/>
      <c r="D8" s="22" t="s">
        <v>12</v>
      </c>
      <c r="E8" s="62">
        <v>1</v>
      </c>
      <c r="F8" s="63"/>
      <c r="G8" s="23">
        <f>ROUND(E8*F8,0)</f>
        <v>0</v>
      </c>
    </row>
    <row r="9" spans="1:7" s="18" customFormat="1" ht="39.75" customHeight="1">
      <c r="A9" s="22" t="s">
        <v>16</v>
      </c>
      <c r="B9" s="58" t="s">
        <v>17</v>
      </c>
      <c r="C9" s="58"/>
      <c r="D9" s="22" t="s">
        <v>12</v>
      </c>
      <c r="E9" s="62">
        <v>1</v>
      </c>
      <c r="F9" s="63"/>
      <c r="G9" s="23">
        <f>ROUND(E9*F9,0)</f>
        <v>0</v>
      </c>
    </row>
    <row r="10" spans="1:15" ht="39.75" customHeight="1">
      <c r="A10" s="38" t="s">
        <v>18</v>
      </c>
      <c r="B10" s="38"/>
      <c r="C10" s="38"/>
      <c r="D10" s="38"/>
      <c r="E10" s="39">
        <f>ROUND(SUM(G5:G9),0)</f>
        <v>0</v>
      </c>
      <c r="F10" s="39"/>
      <c r="G10" s="24" t="s">
        <v>19</v>
      </c>
      <c r="H10" s="19"/>
      <c r="I10" s="19"/>
      <c r="J10" s="19"/>
      <c r="K10" s="19"/>
      <c r="L10" s="19"/>
      <c r="M10" s="19"/>
      <c r="N10" s="19"/>
      <c r="O10" s="19"/>
    </row>
    <row r="11" ht="32.25" customHeight="1"/>
    <row r="12" ht="25.5" customHeight="1">
      <c r="A12" s="20"/>
    </row>
  </sheetData>
  <sheetProtection password="91B9" sheet="1"/>
  <protectedRanges>
    <protectedRange sqref="F5:F9" name="区域1"/>
  </protectedRanges>
  <mergeCells count="12">
    <mergeCell ref="A10:D10"/>
    <mergeCell ref="E10:F10"/>
    <mergeCell ref="B4:C4"/>
    <mergeCell ref="B5:C5"/>
    <mergeCell ref="B7:C7"/>
    <mergeCell ref="B9:C9"/>
    <mergeCell ref="B6:C6"/>
    <mergeCell ref="B8:C8"/>
    <mergeCell ref="A1:G1"/>
    <mergeCell ref="B2:E2"/>
    <mergeCell ref="F2:G2"/>
    <mergeCell ref="A3:G3"/>
  </mergeCells>
  <printOptions horizontalCentered="1"/>
  <pageMargins left="0.7480314960629921" right="0.7480314960629921" top="0.5905511811023623" bottom="1.968503937007874" header="0.5118110236220472" footer="1.5748031496062993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9.125" style="10" customWidth="1"/>
    <col min="2" max="2" width="27.625" style="11" customWidth="1"/>
    <col min="3" max="3" width="8.625" style="10" customWidth="1"/>
    <col min="4" max="4" width="11.625" style="12" customWidth="1"/>
    <col min="5" max="6" width="11.625" style="13" customWidth="1"/>
    <col min="7" max="8" width="9.00390625" style="10" customWidth="1"/>
    <col min="9" max="9" width="18.375" style="10" bestFit="1" customWidth="1"/>
    <col min="10" max="16384" width="9.00390625" style="10" customWidth="1"/>
  </cols>
  <sheetData>
    <row r="1" spans="1:6" ht="33" customHeight="1">
      <c r="A1" s="32" t="s">
        <v>0</v>
      </c>
      <c r="B1" s="32"/>
      <c r="C1" s="32"/>
      <c r="D1" s="40"/>
      <c r="E1" s="32"/>
      <c r="F1" s="32"/>
    </row>
    <row r="2" spans="1:6" s="9" customFormat="1" ht="30" customHeight="1">
      <c r="A2" s="14" t="s">
        <v>1</v>
      </c>
      <c r="B2" s="41" t="str">
        <f>'第100章'!B2</f>
        <v>通州区京塘路隔音屏改造工程</v>
      </c>
      <c r="C2" s="41"/>
      <c r="D2" s="42"/>
      <c r="E2" s="43" t="s">
        <v>20</v>
      </c>
      <c r="F2" s="43"/>
    </row>
    <row r="3" spans="1:6" ht="39.75" customHeight="1">
      <c r="A3" s="44" t="s">
        <v>40</v>
      </c>
      <c r="B3" s="37"/>
      <c r="C3" s="37"/>
      <c r="D3" s="45"/>
      <c r="E3" s="37"/>
      <c r="F3" s="37"/>
    </row>
    <row r="4" spans="1:6" ht="30" customHeight="1">
      <c r="A4" s="15" t="s">
        <v>4</v>
      </c>
      <c r="B4" s="15" t="s">
        <v>5</v>
      </c>
      <c r="C4" s="15" t="s">
        <v>6</v>
      </c>
      <c r="D4" s="8" t="s">
        <v>7</v>
      </c>
      <c r="E4" s="16" t="s">
        <v>8</v>
      </c>
      <c r="F4" s="16" t="s">
        <v>9</v>
      </c>
    </row>
    <row r="5" spans="1:6" ht="30" customHeight="1">
      <c r="A5" s="29" t="s">
        <v>41</v>
      </c>
      <c r="B5" s="30" t="s">
        <v>42</v>
      </c>
      <c r="C5" s="31" t="s">
        <v>46</v>
      </c>
      <c r="D5" s="64">
        <v>937</v>
      </c>
      <c r="E5" s="65"/>
      <c r="F5" s="25">
        <f>ROUND(D5*E5,0)</f>
        <v>0</v>
      </c>
    </row>
    <row r="6" spans="1:6" s="21" customFormat="1" ht="30" customHeight="1">
      <c r="A6" s="46" t="s">
        <v>43</v>
      </c>
      <c r="B6" s="38"/>
      <c r="C6" s="38"/>
      <c r="D6" s="47">
        <f>ROUND(SUM(F5:F5),0)</f>
        <v>0</v>
      </c>
      <c r="E6" s="47"/>
      <c r="F6" s="26" t="s">
        <v>19</v>
      </c>
    </row>
  </sheetData>
  <sheetProtection password="91B9" sheet="1"/>
  <protectedRanges>
    <protectedRange sqref="E5" name="区域1"/>
  </protectedRanges>
  <mergeCells count="6">
    <mergeCell ref="A1:F1"/>
    <mergeCell ref="B2:D2"/>
    <mergeCell ref="E2:F2"/>
    <mergeCell ref="A3:F3"/>
    <mergeCell ref="A6:C6"/>
    <mergeCell ref="D6:E6"/>
  </mergeCells>
  <printOptions horizontalCentered="1"/>
  <pageMargins left="0.7480314960629921" right="0.7480314960629921" top="0.5905511811023623" bottom="0.984251968503937" header="0.5118110236220472" footer="0.9055118110236221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1" t="s">
        <v>21</v>
      </c>
      <c r="B1" s="51"/>
      <c r="C1" s="51"/>
      <c r="D1" s="51"/>
    </row>
    <row r="2" spans="1:4" s="1" customFormat="1" ht="33" customHeight="1">
      <c r="A2" s="2" t="str">
        <f>"工程名称："</f>
        <v>工程名称：</v>
      </c>
      <c r="B2" s="52" t="str">
        <f>'第100章'!B2</f>
        <v>通州区京塘路隔音屏改造工程</v>
      </c>
      <c r="C2" s="52"/>
      <c r="D2" s="3" t="s">
        <v>20</v>
      </c>
    </row>
    <row r="3" spans="1:4" ht="34.5" customHeight="1">
      <c r="A3" s="4" t="s">
        <v>22</v>
      </c>
      <c r="B3" s="4" t="s">
        <v>23</v>
      </c>
      <c r="C3" s="4" t="s">
        <v>24</v>
      </c>
      <c r="D3" s="4" t="s">
        <v>25</v>
      </c>
    </row>
    <row r="4" spans="1:4" ht="33" customHeight="1">
      <c r="A4" s="5">
        <v>1</v>
      </c>
      <c r="B4" s="5">
        <v>100</v>
      </c>
      <c r="C4" s="5" t="s">
        <v>26</v>
      </c>
      <c r="D4" s="6">
        <f>'第100章'!E10</f>
        <v>0</v>
      </c>
    </row>
    <row r="5" spans="1:4" ht="33" customHeight="1">
      <c r="A5" s="5">
        <v>2</v>
      </c>
      <c r="B5" s="5">
        <v>200</v>
      </c>
      <c r="C5" s="5" t="s">
        <v>27</v>
      </c>
      <c r="D5" s="6"/>
    </row>
    <row r="6" spans="1:4" ht="33" customHeight="1">
      <c r="A6" s="5">
        <v>3</v>
      </c>
      <c r="B6" s="5">
        <v>300</v>
      </c>
      <c r="C6" s="5" t="s">
        <v>28</v>
      </c>
      <c r="D6" s="6"/>
    </row>
    <row r="7" spans="1:4" ht="33" customHeight="1">
      <c r="A7" s="5">
        <v>4</v>
      </c>
      <c r="B7" s="5">
        <v>400</v>
      </c>
      <c r="C7" s="5" t="s">
        <v>29</v>
      </c>
      <c r="D7" s="6"/>
    </row>
    <row r="8" spans="1:4" ht="33" customHeight="1">
      <c r="A8" s="5">
        <v>5</v>
      </c>
      <c r="B8" s="5">
        <v>500</v>
      </c>
      <c r="C8" s="5" t="s">
        <v>30</v>
      </c>
      <c r="D8" s="6"/>
    </row>
    <row r="9" spans="1:4" ht="33" customHeight="1">
      <c r="A9" s="5">
        <v>6</v>
      </c>
      <c r="B9" s="5">
        <v>600</v>
      </c>
      <c r="C9" s="5" t="s">
        <v>31</v>
      </c>
      <c r="D9" s="6"/>
    </row>
    <row r="10" spans="1:4" ht="33" customHeight="1">
      <c r="A10" s="5">
        <v>7</v>
      </c>
      <c r="B10" s="5">
        <v>700</v>
      </c>
      <c r="C10" s="5" t="s">
        <v>32</v>
      </c>
      <c r="D10" s="6">
        <f>'第700章'!D6</f>
        <v>0</v>
      </c>
    </row>
    <row r="11" spans="1:4" ht="33" customHeight="1">
      <c r="A11" s="5">
        <v>8</v>
      </c>
      <c r="B11" s="48" t="s">
        <v>33</v>
      </c>
      <c r="C11" s="48"/>
      <c r="D11" s="7">
        <f>SUM(D4:D10)</f>
        <v>0</v>
      </c>
    </row>
    <row r="12" spans="1:4" ht="33" customHeight="1">
      <c r="A12" s="5">
        <v>9</v>
      </c>
      <c r="B12" s="48" t="s">
        <v>34</v>
      </c>
      <c r="C12" s="48"/>
      <c r="D12" s="7"/>
    </row>
    <row r="13" spans="1:4" ht="33" customHeight="1">
      <c r="A13" s="5">
        <v>10</v>
      </c>
      <c r="B13" s="53" t="s">
        <v>38</v>
      </c>
      <c r="C13" s="48"/>
      <c r="D13" s="27">
        <f>4481239*1.5%</f>
        <v>67218.58499999999</v>
      </c>
    </row>
    <row r="14" spans="1:4" ht="33" customHeight="1">
      <c r="A14" s="5">
        <v>11</v>
      </c>
      <c r="B14" s="54" t="s">
        <v>39</v>
      </c>
      <c r="C14" s="55"/>
      <c r="D14" s="7">
        <f>ROUND(D11-D12-D13,0)</f>
        <v>-67219</v>
      </c>
    </row>
    <row r="15" spans="1:4" ht="33" customHeight="1">
      <c r="A15" s="5">
        <v>12</v>
      </c>
      <c r="B15" s="56" t="s">
        <v>47</v>
      </c>
      <c r="C15" s="48"/>
      <c r="D15" s="7">
        <f>ROUND(D14*5%,0)</f>
        <v>-3361</v>
      </c>
    </row>
    <row r="16" spans="1:4" ht="33" customHeight="1">
      <c r="A16" s="5">
        <v>13</v>
      </c>
      <c r="B16" s="48" t="s">
        <v>35</v>
      </c>
      <c r="C16" s="48"/>
      <c r="D16" s="7">
        <f>D11+D15</f>
        <v>-3361</v>
      </c>
    </row>
    <row r="17" spans="1:4" ht="30" customHeight="1">
      <c r="A17" s="49"/>
      <c r="B17" s="50"/>
      <c r="C17" s="50"/>
      <c r="D17" s="50"/>
    </row>
  </sheetData>
  <sheetProtection password="91B9" sheet="1"/>
  <protectedRanges>
    <protectedRange sqref="D13" name="区域1"/>
  </protectedRanges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5905511811023623" bottom="1.968503937007874" header="0.5118110236220472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2018-03-08T00:33:46Z</cp:lastPrinted>
  <dcterms:created xsi:type="dcterms:W3CDTF">2008-04-07T07:00:19Z</dcterms:created>
  <dcterms:modified xsi:type="dcterms:W3CDTF">2018-03-08T00:38:15Z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