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790" tabRatio="610" activeTab="4"/>
  </bookViews>
  <sheets>
    <sheet name="第100章" sheetId="1" r:id="rId1"/>
    <sheet name="第200章" sheetId="2" r:id="rId2"/>
    <sheet name="第300章 " sheetId="3" r:id="rId3"/>
    <sheet name="第600章" sheetId="4" r:id="rId4"/>
    <sheet name="汇总表" sheetId="5" r:id="rId5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'第600章'!$1:$4</definedName>
  </definedNames>
  <calcPr fullCalcOnLoad="1"/>
</workbook>
</file>

<file path=xl/sharedStrings.xml><?xml version="1.0" encoding="utf-8"?>
<sst xmlns="http://schemas.openxmlformats.org/spreadsheetml/2006/main" count="260" uniqueCount="152">
  <si>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</si>
  <si>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</si>
  <si>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</si>
  <si>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</si>
  <si>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</si>
  <si>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</si>
  <si>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</si>
  <si>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</si>
  <si>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</si>
  <si>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</si>
  <si>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</si>
  <si>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总额</t>
  </si>
  <si>
    <t>102-2</t>
  </si>
  <si>
    <t>施工环保费</t>
  </si>
  <si>
    <t>102-3</t>
  </si>
  <si>
    <t>安全生产费</t>
  </si>
  <si>
    <t>103-1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</si>
  <si>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</si>
  <si>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</si>
  <si>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</si>
  <si>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</si>
  <si>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</si>
  <si>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第200章  路 基</t>
  </si>
  <si>
    <t>202-3</t>
  </si>
  <si>
    <t>拆除结构物</t>
  </si>
  <si>
    <t>-a</t>
  </si>
  <si>
    <t>m</t>
  </si>
  <si>
    <t>-b</t>
  </si>
  <si>
    <t>202-4</t>
  </si>
  <si>
    <t>m2</t>
  </si>
  <si>
    <t>-c</t>
  </si>
  <si>
    <t>202-5</t>
  </si>
  <si>
    <t>旧路面沥青混合料回收</t>
  </si>
  <si>
    <t>使用8年以上</t>
  </si>
  <si>
    <t>t</t>
  </si>
  <si>
    <t>205-1</t>
  </si>
  <si>
    <t>软土地基处理</t>
  </si>
  <si>
    <t>清单  第200章 合计   人民币</t>
  </si>
  <si>
    <t>清单     第300章  路面</t>
  </si>
  <si>
    <t>305-1</t>
  </si>
  <si>
    <t>石灰粉煤灰稳定碎石底基层及基层</t>
  </si>
  <si>
    <t>透层</t>
  </si>
  <si>
    <t>308-2</t>
  </si>
  <si>
    <t>粘层</t>
  </si>
  <si>
    <t>309-2</t>
  </si>
  <si>
    <t>中粒式沥青混凝土</t>
  </si>
  <si>
    <t>310-2</t>
  </si>
  <si>
    <t>封层</t>
  </si>
  <si>
    <t>313-5</t>
  </si>
  <si>
    <t>混凝土预制块路缘石</t>
  </si>
  <si>
    <t>清单  第300章 合计   人民币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</si>
  <si>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</si>
  <si>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</si>
  <si>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</si>
  <si>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</si>
  <si>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</si>
  <si>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</si>
  <si>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</si>
  <si>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</si>
  <si>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</si>
  <si>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</si>
  <si>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</si>
  <si>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</si>
  <si>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</si>
  <si>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</si>
  <si>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</si>
  <si>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按上项（11）金额的5%作为不可预见因素的暂定金额</t>
  </si>
  <si>
    <t>投标价（8+12=13）</t>
  </si>
  <si>
    <t/>
  </si>
  <si>
    <t>铣刨路面</t>
  </si>
  <si>
    <t>-d</t>
  </si>
  <si>
    <t>-e</t>
  </si>
  <si>
    <t>-l</t>
  </si>
  <si>
    <t>308-3</t>
  </si>
  <si>
    <t>309-1</t>
  </si>
  <si>
    <t>细粒式沥青混凝土</t>
  </si>
  <si>
    <t xml:space="preserve">  货币单位：人民币元</t>
  </si>
  <si>
    <t xml:space="preserve"> 货币单位：人民币元</t>
  </si>
  <si>
    <t>房山区黄良路与京周路相交路口交通综合治理工程</t>
  </si>
  <si>
    <t xml:space="preserve">竣工文件 </t>
  </si>
  <si>
    <t>103-2</t>
  </si>
  <si>
    <t>临时占地</t>
  </si>
  <si>
    <t>103-3</t>
  </si>
  <si>
    <t>临时供电设施</t>
  </si>
  <si>
    <t>103-4</t>
  </si>
  <si>
    <t>电信设施的提供、维修与拆除</t>
  </si>
  <si>
    <t>103-5</t>
  </si>
  <si>
    <t>供水与排污设施</t>
  </si>
  <si>
    <t>临时道路修建、养护与拆除（包括原道路的养护费和水利部门等配合协调费及交通导改)</t>
  </si>
  <si>
    <t>202-2</t>
  </si>
  <si>
    <t>挖除旧路面</t>
  </si>
  <si>
    <t>座</t>
  </si>
  <si>
    <t>-f</t>
  </si>
  <si>
    <t>铣刨旧路沥青面层 17cm</t>
  </si>
  <si>
    <t>铣刨旧路沥青面层 5cm</t>
  </si>
  <si>
    <t>土工格栅</t>
  </si>
  <si>
    <t>二灰碎石 厚18cm</t>
  </si>
  <si>
    <t>308-1</t>
  </si>
  <si>
    <t>乳化沥青透层</t>
  </si>
  <si>
    <t>改性(SBS)乳化沥青粘层</t>
  </si>
  <si>
    <t>灌缝（进口灌封胶）</t>
  </si>
  <si>
    <t>SMA-13 4cm</t>
  </si>
  <si>
    <t>KAC-20C 6cm</t>
  </si>
  <si>
    <t>309-3</t>
  </si>
  <si>
    <t>粗粒式沥青混凝土</t>
  </si>
  <si>
    <t>下封层 1cm</t>
  </si>
  <si>
    <t>挤压型乙1水泥混凝土立缘石  12×30×74.5</t>
  </si>
  <si>
    <t>挤压型乙2水泥混凝土立缘石  8/10×30×49.5</t>
  </si>
  <si>
    <t>313-6</t>
  </si>
  <si>
    <t>步道砖</t>
  </si>
  <si>
    <t>彩色防滑水泥砼渗水砖（含盲道砖） 10x20x6cm</t>
  </si>
  <si>
    <t>C15无砂透水水泥砼 15cm</t>
  </si>
  <si>
    <t>粗砂垫层 5cm</t>
  </si>
  <si>
    <t>313-7</t>
  </si>
  <si>
    <t>混凝土树池  1.25×1.25</t>
  </si>
  <si>
    <t>313-8</t>
  </si>
  <si>
    <t>挪移灯杆</t>
  </si>
  <si>
    <t>根</t>
  </si>
  <si>
    <t>314-8</t>
  </si>
  <si>
    <t>路面排水</t>
  </si>
  <si>
    <t>挪移现况雨水口</t>
  </si>
  <si>
    <t>封填现况雨水口</t>
  </si>
  <si>
    <r>
      <t>清单  第</t>
    </r>
    <r>
      <rPr>
        <sz val="12"/>
        <rFont val="宋体"/>
        <family val="0"/>
      </rPr>
      <t>6</t>
    </r>
    <r>
      <rPr>
        <sz val="12"/>
        <rFont val="宋体"/>
        <family val="0"/>
      </rPr>
      <t>00章 合计   人民币</t>
    </r>
  </si>
  <si>
    <t>安全设施及预埋管线</t>
  </si>
  <si>
    <r>
      <t>清单     第6</t>
    </r>
    <r>
      <rPr>
        <b/>
        <sz val="15"/>
        <rFont val="宋体"/>
        <family val="0"/>
      </rPr>
      <t>00章  安全设施及预埋管线</t>
    </r>
  </si>
  <si>
    <t>602-4</t>
  </si>
  <si>
    <t>活动式钢护栏</t>
  </si>
  <si>
    <t>机非隔离护栏 H=0.7m</t>
  </si>
  <si>
    <t>604-5</t>
  </si>
  <si>
    <t>单悬臂式交通标志</t>
  </si>
  <si>
    <t>套</t>
  </si>
  <si>
    <t>605-1</t>
  </si>
  <si>
    <t>热熔标线</t>
  </si>
  <si>
    <t>普通热熔标线</t>
  </si>
  <si>
    <t>新标导向箭头</t>
  </si>
  <si>
    <t>个</t>
  </si>
  <si>
    <t>新标自行车图案</t>
  </si>
  <si>
    <t>609-1</t>
  </si>
  <si>
    <t>交通信号灯（十字）</t>
  </si>
  <si>
    <t>处</t>
  </si>
  <si>
    <t>ZAC-20C 6cm</t>
  </si>
  <si>
    <t>ZAC-25C 7cm</t>
  </si>
  <si>
    <t>新建φ300mm雨水支管</t>
  </si>
  <si>
    <t>挪移并恢复中央隔离护栏 H=1.3m</t>
  </si>
  <si>
    <t>4000×2400</t>
  </si>
  <si>
    <t>铲除现况隔离带</t>
  </si>
  <si>
    <t>拆除人行道砖</t>
  </si>
  <si>
    <t>挖除旧路人行道基层 23cm</t>
  </si>
  <si>
    <t>拆除绿化</t>
  </si>
  <si>
    <t>拆除混凝土树池</t>
  </si>
  <si>
    <t>拆除现况路缘石</t>
  </si>
  <si>
    <t>挖除旧路基层67cm（二灰30cm+土基37cm）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</si>
</sst>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000_ "/>
    <numFmt numFmtId="180" formatCode="0.000_ "/>
    <numFmt numFmtId="181" formatCode="0.0_ "/>
    <numFmt numFmtId="182" formatCode="#0.00"/>
    <numFmt numFmtId="183" formatCode="#0.000"/>
  </numFmts>
  <fonts count="30">
    <font>
      <sz val="12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4" borderId="5" applyNumberFormat="0" applyAlignment="0" applyProtection="0"/>
    <xf numFmtId="0" fontId="11" fillId="21" borderId="6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20" fillId="15" borderId="0" applyNumberFormat="0" applyBorder="0" applyAlignment="0" applyProtection="0"/>
    <xf numFmtId="0" fontId="26" fillId="14" borderId="8" applyNumberFormat="0" applyAlignment="0" applyProtection="0"/>
    <xf numFmtId="0" fontId="15" fillId="7" borderId="5" applyNumberFormat="0" applyAlignment="0" applyProtection="0"/>
    <xf numFmtId="0" fontId="2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0" fillId="9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49" fontId="0" fillId="0" borderId="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176" fontId="5" fillId="0" borderId="10" xfId="58" applyNumberFormat="1" applyFont="1" applyFill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177" fontId="5" fillId="0" borderId="10" xfId="58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shrinkToFit="1"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8" applyFont="1" applyFill="1" applyBorder="1" applyAlignment="1" quotePrefix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shrinkToFit="1"/>
    </xf>
    <xf numFmtId="0" fontId="0" fillId="0" borderId="10" xfId="58" applyFont="1" applyFill="1" applyBorder="1" applyAlignment="1">
      <alignment horizontal="left" vertical="center" wrapText="1"/>
      <protection/>
    </xf>
    <xf numFmtId="177" fontId="5" fillId="0" borderId="10" xfId="58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 applyProtection="1">
      <alignment horizontal="center" vertical="center" shrinkToFit="1"/>
      <protection hidden="1"/>
    </xf>
    <xf numFmtId="177" fontId="7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4" xfId="60"/>
    <cellStyle name="常规 5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H5" sqref="H5"/>
    </sheetView>
  </sheetViews>
  <sheetFormatPr defaultColWidth="9.00390625" defaultRowHeight="14.25"/>
  <cols>
    <col min="1" max="1" width="9.50390625" style="1" customWidth="1"/>
    <col min="2" max="2" width="27.625" style="1" customWidth="1"/>
    <col min="3" max="3" width="9.00390625" style="1" customWidth="1"/>
    <col min="4" max="4" width="11.25390625" style="1" customWidth="1"/>
    <col min="5" max="5" width="10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16384" width="9.00390625" style="1" customWidth="1"/>
  </cols>
  <sheetData>
    <row r="1" spans="1:6" ht="45" customHeight="1">
      <c r="A1" s="55" t="s">
        <v>0</v>
      </c>
      <c r="B1" s="55"/>
      <c r="C1" s="55"/>
      <c r="D1" s="55"/>
      <c r="E1" s="55"/>
      <c r="F1" s="55"/>
    </row>
    <row r="2" spans="1:5" ht="33" customHeight="1">
      <c r="A2" s="1" t="s">
        <v>1</v>
      </c>
      <c r="B2" s="56" t="s">
        <v>78</v>
      </c>
      <c r="C2" s="56"/>
      <c r="D2" s="56"/>
      <c r="E2" s="1" t="s">
        <v>2</v>
      </c>
    </row>
    <row r="3" spans="1:6" s="33" customFormat="1" ht="34.5" customHeight="1">
      <c r="A3" s="57" t="s">
        <v>3</v>
      </c>
      <c r="B3" s="57"/>
      <c r="C3" s="57"/>
      <c r="D3" s="57"/>
      <c r="E3" s="57"/>
      <c r="F3" s="57"/>
    </row>
    <row r="4" spans="1:6" ht="34.5" customHeight="1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</row>
    <row r="5" spans="1:6" ht="34.5" customHeight="1">
      <c r="A5" s="25" t="s">
        <v>10</v>
      </c>
      <c r="B5" s="26" t="s">
        <v>79</v>
      </c>
      <c r="C5" s="25" t="s">
        <v>11</v>
      </c>
      <c r="D5" s="25">
        <v>1</v>
      </c>
      <c r="E5" s="51"/>
      <c r="F5" s="20">
        <f aca="true" t="shared" si="0" ref="F5:F13">ROUND(D5*E5,0)</f>
        <v>0</v>
      </c>
    </row>
    <row r="6" spans="1:6" ht="34.5" customHeight="1">
      <c r="A6" s="25" t="s">
        <v>12</v>
      </c>
      <c r="B6" s="26" t="s">
        <v>13</v>
      </c>
      <c r="C6" s="25" t="s">
        <v>11</v>
      </c>
      <c r="D6" s="25">
        <v>1</v>
      </c>
      <c r="E6" s="51"/>
      <c r="F6" s="20">
        <f t="shared" si="0"/>
        <v>0</v>
      </c>
    </row>
    <row r="7" spans="1:6" ht="34.5" customHeight="1">
      <c r="A7" s="25" t="s">
        <v>14</v>
      </c>
      <c r="B7" s="26" t="s">
        <v>15</v>
      </c>
      <c r="C7" s="25" t="s">
        <v>11</v>
      </c>
      <c r="D7" s="25">
        <v>1</v>
      </c>
      <c r="E7" s="51"/>
      <c r="F7" s="20">
        <f t="shared" si="0"/>
        <v>0</v>
      </c>
    </row>
    <row r="8" spans="1:6" ht="54.75" customHeight="1">
      <c r="A8" s="25" t="s">
        <v>16</v>
      </c>
      <c r="B8" s="49" t="s">
        <v>88</v>
      </c>
      <c r="C8" s="25" t="s">
        <v>11</v>
      </c>
      <c r="D8" s="25">
        <v>1</v>
      </c>
      <c r="E8" s="51"/>
      <c r="F8" s="20">
        <f t="shared" si="0"/>
        <v>0</v>
      </c>
    </row>
    <row r="9" spans="1:6" ht="34.5" customHeight="1">
      <c r="A9" s="25" t="s">
        <v>80</v>
      </c>
      <c r="B9" s="26" t="s">
        <v>81</v>
      </c>
      <c r="C9" s="25" t="s">
        <v>11</v>
      </c>
      <c r="D9" s="25">
        <v>1</v>
      </c>
      <c r="E9" s="51"/>
      <c r="F9" s="20">
        <f t="shared" si="0"/>
        <v>0</v>
      </c>
    </row>
    <row r="10" spans="1:6" ht="34.5" customHeight="1">
      <c r="A10" s="25" t="s">
        <v>82</v>
      </c>
      <c r="B10" s="26" t="s">
        <v>83</v>
      </c>
      <c r="C10" s="25" t="s">
        <v>11</v>
      </c>
      <c r="D10" s="25">
        <v>1</v>
      </c>
      <c r="E10" s="51"/>
      <c r="F10" s="20">
        <f t="shared" si="0"/>
        <v>0</v>
      </c>
    </row>
    <row r="11" spans="1:6" ht="34.5" customHeight="1">
      <c r="A11" s="25" t="s">
        <v>84</v>
      </c>
      <c r="B11" s="26" t="s">
        <v>85</v>
      </c>
      <c r="C11" s="25" t="s">
        <v>11</v>
      </c>
      <c r="D11" s="25">
        <v>1</v>
      </c>
      <c r="E11" s="51"/>
      <c r="F11" s="20">
        <f t="shared" si="0"/>
        <v>0</v>
      </c>
    </row>
    <row r="12" spans="1:6" ht="34.5" customHeight="1">
      <c r="A12" s="25" t="s">
        <v>86</v>
      </c>
      <c r="B12" s="26" t="s">
        <v>87</v>
      </c>
      <c r="C12" s="25" t="s">
        <v>11</v>
      </c>
      <c r="D12" s="25">
        <v>1</v>
      </c>
      <c r="E12" s="51"/>
      <c r="F12" s="20">
        <f t="shared" si="0"/>
        <v>0</v>
      </c>
    </row>
    <row r="13" spans="1:6" ht="34.5" customHeight="1">
      <c r="A13" s="25" t="s">
        <v>17</v>
      </c>
      <c r="B13" s="26" t="s">
        <v>18</v>
      </c>
      <c r="C13" s="25" t="s">
        <v>11</v>
      </c>
      <c r="D13" s="25">
        <v>1</v>
      </c>
      <c r="E13" s="51"/>
      <c r="F13" s="20">
        <f t="shared" si="0"/>
        <v>0</v>
      </c>
    </row>
    <row r="14" spans="1:14" ht="34.5" customHeight="1">
      <c r="A14" s="58" t="s">
        <v>19</v>
      </c>
      <c r="B14" s="58"/>
      <c r="C14" s="58"/>
      <c r="D14" s="59">
        <f>ROUND(SUM(F5:F13),0)</f>
        <v>0</v>
      </c>
      <c r="E14" s="59"/>
      <c r="F14" s="34" t="s">
        <v>20</v>
      </c>
      <c r="G14" s="35"/>
      <c r="H14" s="35"/>
      <c r="I14" s="35"/>
      <c r="J14" s="35"/>
      <c r="K14" s="35"/>
      <c r="L14" s="35"/>
      <c r="M14" s="35"/>
      <c r="N14" s="35"/>
    </row>
    <row r="15" ht="32.25" customHeight="1"/>
    <row r="16" ht="25.5" customHeight="1">
      <c r="A16" s="36"/>
    </row>
  </sheetData>
  <sheetProtection password="E776" sheet="1"/>
  <protectedRanges>
    <protectedRange sqref="E5:E13" name="区域1"/>
  </protectedRanges>
  <mergeCells count="5">
    <mergeCell ref="A1:F1"/>
    <mergeCell ref="B2:D2"/>
    <mergeCell ref="A3:F3"/>
    <mergeCell ref="A14:C14"/>
    <mergeCell ref="D14:E14"/>
  </mergeCells>
  <printOptions horizontalCentered="1"/>
  <pageMargins left="0.7086614173228347" right="0.7086614173228347" top="0.7480314960629921" bottom="1.3385826771653544" header="0.31496062992125984" footer="2.1653543307086616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9.125" style="1" customWidth="1"/>
    <col min="2" max="2" width="27.625" style="27" customWidth="1"/>
    <col min="3" max="3" width="8.625" style="1" customWidth="1"/>
    <col min="4" max="4" width="11.625" style="28" customWidth="1"/>
    <col min="5" max="6" width="11.625" style="10" customWidth="1"/>
    <col min="7" max="7" width="12.25390625" style="1" customWidth="1"/>
    <col min="8" max="16384" width="9.00390625" style="1" customWidth="1"/>
  </cols>
  <sheetData>
    <row r="1" spans="1:6" ht="34.5" customHeight="1">
      <c r="A1" s="55" t="s">
        <v>0</v>
      </c>
      <c r="B1" s="55"/>
      <c r="C1" s="55"/>
      <c r="D1" s="55"/>
      <c r="E1" s="55"/>
      <c r="F1" s="55"/>
    </row>
    <row r="2" spans="1:6" ht="33" customHeight="1">
      <c r="A2" s="29" t="s">
        <v>1</v>
      </c>
      <c r="B2" s="60" t="str">
        <f>'第100章'!B2</f>
        <v>房山区黄良路与京周路相交路口交通综合治理工程</v>
      </c>
      <c r="C2" s="60"/>
      <c r="D2" s="60"/>
      <c r="E2" s="61" t="s">
        <v>21</v>
      </c>
      <c r="F2" s="61"/>
    </row>
    <row r="3" spans="1:6" ht="33" customHeight="1">
      <c r="A3" s="57" t="s">
        <v>22</v>
      </c>
      <c r="B3" s="57"/>
      <c r="C3" s="57"/>
      <c r="D3" s="57"/>
      <c r="E3" s="57"/>
      <c r="F3" s="57"/>
    </row>
    <row r="4" spans="1:6" ht="33" customHeight="1">
      <c r="A4" s="13" t="s">
        <v>4</v>
      </c>
      <c r="B4" s="30" t="s">
        <v>5</v>
      </c>
      <c r="C4" s="13" t="s">
        <v>6</v>
      </c>
      <c r="D4" s="31" t="s">
        <v>7</v>
      </c>
      <c r="E4" s="15" t="s">
        <v>8</v>
      </c>
      <c r="F4" s="15" t="s">
        <v>9</v>
      </c>
    </row>
    <row r="5" spans="1:6" ht="33" customHeight="1">
      <c r="A5" s="16" t="s">
        <v>89</v>
      </c>
      <c r="B5" s="17" t="s">
        <v>90</v>
      </c>
      <c r="C5" s="16" t="s">
        <v>68</v>
      </c>
      <c r="D5" s="46"/>
      <c r="E5" s="24"/>
      <c r="F5" s="20"/>
    </row>
    <row r="6" spans="1:6" ht="33" customHeight="1">
      <c r="A6" s="32" t="s">
        <v>25</v>
      </c>
      <c r="B6" s="52" t="s">
        <v>151</v>
      </c>
      <c r="C6" s="16" t="s">
        <v>29</v>
      </c>
      <c r="D6" s="46">
        <v>4194</v>
      </c>
      <c r="E6" s="24"/>
      <c r="F6" s="20">
        <f>ROUND(D6*E6,0)</f>
        <v>0</v>
      </c>
    </row>
    <row r="7" spans="1:6" ht="33" customHeight="1">
      <c r="A7" s="32" t="s">
        <v>23</v>
      </c>
      <c r="B7" s="37" t="s">
        <v>24</v>
      </c>
      <c r="C7" s="38" t="s">
        <v>68</v>
      </c>
      <c r="D7" s="46"/>
      <c r="E7" s="24"/>
      <c r="F7" s="20"/>
    </row>
    <row r="8" spans="1:6" ht="33" customHeight="1">
      <c r="A8" s="32" t="s">
        <v>25</v>
      </c>
      <c r="B8" s="17" t="s">
        <v>145</v>
      </c>
      <c r="C8" s="16" t="s">
        <v>29</v>
      </c>
      <c r="D8" s="46">
        <v>750</v>
      </c>
      <c r="E8" s="24"/>
      <c r="F8" s="20">
        <f aca="true" t="shared" si="0" ref="F8:F20">ROUND(D8*E8,0)</f>
        <v>0</v>
      </c>
    </row>
    <row r="9" spans="1:6" ht="33" customHeight="1">
      <c r="A9" s="32" t="s">
        <v>27</v>
      </c>
      <c r="B9" s="17" t="s">
        <v>146</v>
      </c>
      <c r="C9" s="16" t="s">
        <v>29</v>
      </c>
      <c r="D9" s="46">
        <v>1447</v>
      </c>
      <c r="E9" s="24"/>
      <c r="F9" s="20">
        <f t="shared" si="0"/>
        <v>0</v>
      </c>
    </row>
    <row r="10" spans="1:6" ht="33" customHeight="1">
      <c r="A10" s="32" t="s">
        <v>30</v>
      </c>
      <c r="B10" s="17" t="s">
        <v>147</v>
      </c>
      <c r="C10" s="16" t="s">
        <v>29</v>
      </c>
      <c r="D10" s="46">
        <v>1638</v>
      </c>
      <c r="E10" s="24"/>
      <c r="F10" s="20">
        <f t="shared" si="0"/>
        <v>0</v>
      </c>
    </row>
    <row r="11" spans="1:6" ht="33" customHeight="1">
      <c r="A11" s="16" t="s">
        <v>70</v>
      </c>
      <c r="B11" s="17" t="s">
        <v>149</v>
      </c>
      <c r="C11" s="16" t="s">
        <v>91</v>
      </c>
      <c r="D11" s="51">
        <v>80</v>
      </c>
      <c r="E11" s="24"/>
      <c r="F11" s="20">
        <f t="shared" si="0"/>
        <v>0</v>
      </c>
    </row>
    <row r="12" spans="1:6" ht="33" customHeight="1">
      <c r="A12" s="40" t="s">
        <v>71</v>
      </c>
      <c r="B12" s="17" t="s">
        <v>150</v>
      </c>
      <c r="C12" s="16" t="s">
        <v>26</v>
      </c>
      <c r="D12" s="46">
        <v>2515</v>
      </c>
      <c r="E12" s="24"/>
      <c r="F12" s="20">
        <f t="shared" si="0"/>
        <v>0</v>
      </c>
    </row>
    <row r="13" spans="1:6" ht="33" customHeight="1">
      <c r="A13" s="40" t="s">
        <v>92</v>
      </c>
      <c r="B13" s="17" t="s">
        <v>148</v>
      </c>
      <c r="C13" s="16" t="s">
        <v>29</v>
      </c>
      <c r="D13" s="46">
        <v>750</v>
      </c>
      <c r="E13" s="24"/>
      <c r="F13" s="20">
        <f t="shared" si="0"/>
        <v>0</v>
      </c>
    </row>
    <row r="14" spans="1:8" ht="33" customHeight="1">
      <c r="A14" s="32" t="s">
        <v>28</v>
      </c>
      <c r="B14" s="17" t="s">
        <v>69</v>
      </c>
      <c r="C14" s="16" t="s">
        <v>68</v>
      </c>
      <c r="D14" s="46"/>
      <c r="E14" s="24"/>
      <c r="F14" s="20"/>
      <c r="H14" s="48"/>
    </row>
    <row r="15" spans="1:6" ht="33" customHeight="1">
      <c r="A15" s="32" t="s">
        <v>25</v>
      </c>
      <c r="B15" s="17" t="s">
        <v>93</v>
      </c>
      <c r="C15" s="16" t="s">
        <v>29</v>
      </c>
      <c r="D15" s="46">
        <v>4823</v>
      </c>
      <c r="E15" s="24"/>
      <c r="F15" s="20">
        <f t="shared" si="0"/>
        <v>0</v>
      </c>
    </row>
    <row r="16" spans="1:6" ht="33" customHeight="1">
      <c r="A16" s="25" t="s">
        <v>27</v>
      </c>
      <c r="B16" s="17" t="s">
        <v>94</v>
      </c>
      <c r="C16" s="25" t="s">
        <v>29</v>
      </c>
      <c r="D16" s="46">
        <v>4194</v>
      </c>
      <c r="E16" s="24"/>
      <c r="F16" s="20">
        <f t="shared" si="0"/>
        <v>0</v>
      </c>
    </row>
    <row r="17" spans="1:6" ht="33" customHeight="1">
      <c r="A17" s="25" t="s">
        <v>31</v>
      </c>
      <c r="B17" s="39" t="s">
        <v>32</v>
      </c>
      <c r="C17" s="25" t="s">
        <v>68</v>
      </c>
      <c r="D17" s="46"/>
      <c r="E17" s="24"/>
      <c r="F17" s="20"/>
    </row>
    <row r="18" spans="1:6" ht="33" customHeight="1">
      <c r="A18" s="41" t="s">
        <v>27</v>
      </c>
      <c r="B18" s="39" t="s">
        <v>33</v>
      </c>
      <c r="C18" s="25" t="s">
        <v>34</v>
      </c>
      <c r="D18" s="46">
        <v>2299.59</v>
      </c>
      <c r="E18" s="24"/>
      <c r="F18" s="20">
        <f t="shared" si="0"/>
        <v>0</v>
      </c>
    </row>
    <row r="19" spans="1:6" ht="33" customHeight="1">
      <c r="A19" s="25" t="s">
        <v>35</v>
      </c>
      <c r="B19" s="26" t="s">
        <v>36</v>
      </c>
      <c r="C19" s="25" t="s">
        <v>68</v>
      </c>
      <c r="D19" s="46"/>
      <c r="E19" s="24"/>
      <c r="F19" s="20"/>
    </row>
    <row r="20" spans="1:6" ht="33" customHeight="1">
      <c r="A20" s="41" t="s">
        <v>72</v>
      </c>
      <c r="B20" s="39" t="s">
        <v>95</v>
      </c>
      <c r="C20" s="25" t="s">
        <v>29</v>
      </c>
      <c r="D20" s="46">
        <v>265</v>
      </c>
      <c r="E20" s="24"/>
      <c r="F20" s="20">
        <f t="shared" si="0"/>
        <v>0</v>
      </c>
    </row>
    <row r="21" spans="1:6" ht="33" customHeight="1">
      <c r="A21" s="62" t="s">
        <v>37</v>
      </c>
      <c r="B21" s="63"/>
      <c r="C21" s="64"/>
      <c r="D21" s="65">
        <f>ROUND(SUM(F5:F20),0)</f>
        <v>0</v>
      </c>
      <c r="E21" s="66"/>
      <c r="F21" s="22" t="s">
        <v>20</v>
      </c>
    </row>
    <row r="22" ht="38.25" customHeight="1"/>
    <row r="23" ht="38.25" customHeight="1"/>
  </sheetData>
  <sheetProtection password="E776" sheet="1"/>
  <protectedRanges>
    <protectedRange sqref="E6 E8:E13 E15:E16 E18 E20" name="区域1"/>
  </protectedRanges>
  <mergeCells count="6">
    <mergeCell ref="A1:F1"/>
    <mergeCell ref="B2:D2"/>
    <mergeCell ref="E2:F2"/>
    <mergeCell ref="A3:F3"/>
    <mergeCell ref="A21:C21"/>
    <mergeCell ref="D21:E21"/>
  </mergeCells>
  <printOptions horizontalCentered="1"/>
  <pageMargins left="0.7479166666666667" right="0.7479166666666667" top="0.53" bottom="0.9" header="0.27" footer="0.62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29" sqref="I29"/>
    </sheetView>
  </sheetViews>
  <sheetFormatPr defaultColWidth="9.00390625" defaultRowHeight="14.25"/>
  <cols>
    <col min="1" max="1" width="9.125" style="8" customWidth="1"/>
    <col min="2" max="2" width="27.625" style="1" customWidth="1"/>
    <col min="3" max="3" width="8.75390625" style="1" customWidth="1"/>
    <col min="4" max="4" width="11.625" style="9" customWidth="1"/>
    <col min="5" max="6" width="11.625" style="10" customWidth="1"/>
    <col min="7" max="8" width="9.00390625" style="1" customWidth="1"/>
    <col min="9" max="9" width="12.625" style="1" bestFit="1" customWidth="1"/>
    <col min="10" max="16384" width="9.00390625" style="1" customWidth="1"/>
  </cols>
  <sheetData>
    <row r="1" spans="1:6" ht="45" customHeight="1">
      <c r="A1" s="55" t="s">
        <v>0</v>
      </c>
      <c r="B1" s="55"/>
      <c r="C1" s="55"/>
      <c r="D1" s="55"/>
      <c r="E1" s="55"/>
      <c r="F1" s="55"/>
    </row>
    <row r="2" spans="1:6" ht="34.5" customHeight="1">
      <c r="A2" s="11" t="s">
        <v>1</v>
      </c>
      <c r="B2" s="60" t="str">
        <f>'第100章'!B2</f>
        <v>房山区黄良路与京周路相交路口交通综合治理工程</v>
      </c>
      <c r="C2" s="60"/>
      <c r="D2" s="60"/>
      <c r="E2" s="61" t="s">
        <v>21</v>
      </c>
      <c r="F2" s="61"/>
    </row>
    <row r="3" spans="1:6" ht="34.5" customHeight="1">
      <c r="A3" s="57" t="s">
        <v>38</v>
      </c>
      <c r="B3" s="57"/>
      <c r="C3" s="57"/>
      <c r="D3" s="57"/>
      <c r="E3" s="57"/>
      <c r="F3" s="57"/>
    </row>
    <row r="4" spans="1:6" ht="34.5" customHeight="1">
      <c r="A4" s="12" t="s">
        <v>4</v>
      </c>
      <c r="B4" s="13" t="s">
        <v>5</v>
      </c>
      <c r="C4" s="13" t="s">
        <v>6</v>
      </c>
      <c r="D4" s="14" t="s">
        <v>7</v>
      </c>
      <c r="E4" s="15" t="s">
        <v>8</v>
      </c>
      <c r="F4" s="15" t="s">
        <v>9</v>
      </c>
    </row>
    <row r="5" spans="1:6" ht="34.5" customHeight="1">
      <c r="A5" s="38" t="s">
        <v>39</v>
      </c>
      <c r="B5" s="37" t="s">
        <v>40</v>
      </c>
      <c r="C5" s="16" t="s">
        <v>68</v>
      </c>
      <c r="D5" s="23"/>
      <c r="E5" s="24"/>
      <c r="F5" s="20"/>
    </row>
    <row r="6" spans="1:6" ht="34.5" customHeight="1">
      <c r="A6" s="16" t="s">
        <v>25</v>
      </c>
      <c r="B6" s="37" t="s">
        <v>96</v>
      </c>
      <c r="C6" s="16" t="s">
        <v>29</v>
      </c>
      <c r="D6" s="18">
        <v>17985</v>
      </c>
      <c r="E6" s="24"/>
      <c r="F6" s="20">
        <f aca="true" t="shared" si="0" ref="F6:F33">ROUND(D6*E6,0)</f>
        <v>0</v>
      </c>
    </row>
    <row r="7" spans="1:6" ht="34.5" customHeight="1">
      <c r="A7" s="16" t="s">
        <v>97</v>
      </c>
      <c r="B7" s="17" t="s">
        <v>41</v>
      </c>
      <c r="C7" s="16" t="s">
        <v>68</v>
      </c>
      <c r="D7" s="18"/>
      <c r="E7" s="24"/>
      <c r="F7" s="20"/>
    </row>
    <row r="8" spans="1:6" ht="34.5" customHeight="1">
      <c r="A8" s="16" t="s">
        <v>25</v>
      </c>
      <c r="B8" s="17" t="s">
        <v>98</v>
      </c>
      <c r="C8" s="16" t="s">
        <v>29</v>
      </c>
      <c r="D8" s="18">
        <v>9017</v>
      </c>
      <c r="E8" s="24"/>
      <c r="F8" s="20">
        <f t="shared" si="0"/>
        <v>0</v>
      </c>
    </row>
    <row r="9" spans="1:6" ht="34.5" customHeight="1">
      <c r="A9" s="16" t="s">
        <v>42</v>
      </c>
      <c r="B9" s="17" t="s">
        <v>43</v>
      </c>
      <c r="C9" s="16" t="s">
        <v>68</v>
      </c>
      <c r="D9" s="18"/>
      <c r="E9" s="24"/>
      <c r="F9" s="20"/>
    </row>
    <row r="10" spans="1:6" ht="34.5" customHeight="1">
      <c r="A10" s="25" t="s">
        <v>25</v>
      </c>
      <c r="B10" s="43" t="s">
        <v>99</v>
      </c>
      <c r="C10" s="25" t="s">
        <v>29</v>
      </c>
      <c r="D10" s="18">
        <v>18034</v>
      </c>
      <c r="E10" s="24"/>
      <c r="F10" s="20">
        <f t="shared" si="0"/>
        <v>0</v>
      </c>
    </row>
    <row r="11" spans="1:6" ht="34.5" customHeight="1">
      <c r="A11" s="25" t="s">
        <v>73</v>
      </c>
      <c r="B11" s="26" t="s">
        <v>100</v>
      </c>
      <c r="C11" s="25" t="s">
        <v>26</v>
      </c>
      <c r="D11" s="18">
        <v>240</v>
      </c>
      <c r="E11" s="24"/>
      <c r="F11" s="20">
        <f t="shared" si="0"/>
        <v>0</v>
      </c>
    </row>
    <row r="12" spans="1:6" ht="34.5" customHeight="1">
      <c r="A12" s="16" t="s">
        <v>74</v>
      </c>
      <c r="B12" s="44" t="s">
        <v>75</v>
      </c>
      <c r="C12" s="16" t="s">
        <v>68</v>
      </c>
      <c r="D12" s="18"/>
      <c r="E12" s="24"/>
      <c r="F12" s="20"/>
    </row>
    <row r="13" spans="1:6" ht="34.5" customHeight="1">
      <c r="A13" s="16" t="s">
        <v>25</v>
      </c>
      <c r="B13" s="44" t="s">
        <v>101</v>
      </c>
      <c r="C13" s="16" t="s">
        <v>29</v>
      </c>
      <c r="D13" s="18">
        <v>9017</v>
      </c>
      <c r="E13" s="24"/>
      <c r="F13" s="20">
        <f t="shared" si="0"/>
        <v>0</v>
      </c>
    </row>
    <row r="14" spans="1:6" ht="34.5" customHeight="1">
      <c r="A14" s="45" t="s">
        <v>44</v>
      </c>
      <c r="B14" s="44" t="s">
        <v>45</v>
      </c>
      <c r="C14" s="16" t="s">
        <v>68</v>
      </c>
      <c r="D14" s="18"/>
      <c r="E14" s="24"/>
      <c r="F14" s="20"/>
    </row>
    <row r="15" spans="1:6" ht="34.5" customHeight="1">
      <c r="A15" s="16" t="s">
        <v>25</v>
      </c>
      <c r="B15" s="44" t="s">
        <v>140</v>
      </c>
      <c r="C15" s="16" t="s">
        <v>29</v>
      </c>
      <c r="D15" s="18">
        <v>7550</v>
      </c>
      <c r="E15" s="24"/>
      <c r="F15" s="20">
        <f t="shared" si="0"/>
        <v>0</v>
      </c>
    </row>
    <row r="16" spans="1:6" ht="34.5" customHeight="1">
      <c r="A16" s="16" t="s">
        <v>27</v>
      </c>
      <c r="B16" s="17" t="s">
        <v>102</v>
      </c>
      <c r="C16" s="16" t="s">
        <v>29</v>
      </c>
      <c r="D16" s="18">
        <v>1467</v>
      </c>
      <c r="E16" s="24"/>
      <c r="F16" s="20">
        <f t="shared" si="0"/>
        <v>0</v>
      </c>
    </row>
    <row r="17" spans="1:6" ht="34.5" customHeight="1">
      <c r="A17" s="16" t="s">
        <v>103</v>
      </c>
      <c r="B17" s="17" t="s">
        <v>104</v>
      </c>
      <c r="C17" s="16" t="s">
        <v>68</v>
      </c>
      <c r="D17" s="18"/>
      <c r="E17" s="24"/>
      <c r="F17" s="20"/>
    </row>
    <row r="18" spans="1:6" ht="34.5" customHeight="1">
      <c r="A18" s="16" t="s">
        <v>25</v>
      </c>
      <c r="B18" s="44" t="s">
        <v>141</v>
      </c>
      <c r="C18" s="16" t="s">
        <v>29</v>
      </c>
      <c r="D18" s="18">
        <v>9017</v>
      </c>
      <c r="E18" s="24"/>
      <c r="F18" s="20">
        <f t="shared" si="0"/>
        <v>0</v>
      </c>
    </row>
    <row r="19" spans="1:6" ht="34.5" customHeight="1">
      <c r="A19" s="16" t="s">
        <v>46</v>
      </c>
      <c r="B19" s="17" t="s">
        <v>47</v>
      </c>
      <c r="C19" s="16" t="s">
        <v>68</v>
      </c>
      <c r="D19" s="18"/>
      <c r="E19" s="24"/>
      <c r="F19" s="20"/>
    </row>
    <row r="20" spans="1:6" ht="34.5" customHeight="1">
      <c r="A20" s="16" t="s">
        <v>25</v>
      </c>
      <c r="B20" s="17" t="s">
        <v>105</v>
      </c>
      <c r="C20" s="16" t="s">
        <v>29</v>
      </c>
      <c r="D20" s="18">
        <v>9017</v>
      </c>
      <c r="E20" s="24"/>
      <c r="F20" s="20">
        <f t="shared" si="0"/>
        <v>0</v>
      </c>
    </row>
    <row r="21" spans="1:6" ht="34.5" customHeight="1">
      <c r="A21" s="16" t="s">
        <v>48</v>
      </c>
      <c r="B21" s="17" t="s">
        <v>49</v>
      </c>
      <c r="C21" s="16" t="s">
        <v>68</v>
      </c>
      <c r="D21" s="18"/>
      <c r="E21" s="24"/>
      <c r="F21" s="20"/>
    </row>
    <row r="22" spans="1:6" ht="34.5" customHeight="1">
      <c r="A22" s="16" t="s">
        <v>25</v>
      </c>
      <c r="B22" s="17" t="s">
        <v>106</v>
      </c>
      <c r="C22" s="16" t="s">
        <v>26</v>
      </c>
      <c r="D22" s="18">
        <v>516</v>
      </c>
      <c r="E22" s="24"/>
      <c r="F22" s="20">
        <f t="shared" si="0"/>
        <v>0</v>
      </c>
    </row>
    <row r="23" spans="1:6" ht="34.5" customHeight="1">
      <c r="A23" s="16" t="s">
        <v>27</v>
      </c>
      <c r="B23" s="17" t="s">
        <v>107</v>
      </c>
      <c r="C23" s="16" t="s">
        <v>26</v>
      </c>
      <c r="D23" s="18">
        <v>478</v>
      </c>
      <c r="E23" s="24"/>
      <c r="F23" s="20">
        <f t="shared" si="0"/>
        <v>0</v>
      </c>
    </row>
    <row r="24" spans="1:6" ht="34.5" customHeight="1">
      <c r="A24" s="16" t="s">
        <v>108</v>
      </c>
      <c r="B24" s="17" t="s">
        <v>109</v>
      </c>
      <c r="C24" s="16" t="s">
        <v>68</v>
      </c>
      <c r="D24" s="18"/>
      <c r="E24" s="24"/>
      <c r="F24" s="20"/>
    </row>
    <row r="25" spans="1:6" ht="34.5" customHeight="1">
      <c r="A25" s="16" t="s">
        <v>25</v>
      </c>
      <c r="B25" s="17" t="s">
        <v>110</v>
      </c>
      <c r="C25" s="16" t="s">
        <v>29</v>
      </c>
      <c r="D25" s="18">
        <v>1638</v>
      </c>
      <c r="E25" s="24"/>
      <c r="F25" s="20">
        <f t="shared" si="0"/>
        <v>0</v>
      </c>
    </row>
    <row r="26" spans="1:6" ht="34.5" customHeight="1">
      <c r="A26" s="16" t="s">
        <v>27</v>
      </c>
      <c r="B26" s="17" t="s">
        <v>111</v>
      </c>
      <c r="C26" s="16" t="s">
        <v>29</v>
      </c>
      <c r="D26" s="18">
        <v>1763</v>
      </c>
      <c r="E26" s="24"/>
      <c r="F26" s="20">
        <f t="shared" si="0"/>
        <v>0</v>
      </c>
    </row>
    <row r="27" spans="1:6" ht="34.5" customHeight="1">
      <c r="A27" s="16" t="s">
        <v>30</v>
      </c>
      <c r="B27" s="44" t="s">
        <v>112</v>
      </c>
      <c r="C27" s="16" t="s">
        <v>29</v>
      </c>
      <c r="D27" s="18">
        <v>1763</v>
      </c>
      <c r="E27" s="24"/>
      <c r="F27" s="20">
        <f t="shared" si="0"/>
        <v>0</v>
      </c>
    </row>
    <row r="28" spans="1:6" ht="34.5" customHeight="1">
      <c r="A28" s="45" t="s">
        <v>113</v>
      </c>
      <c r="B28" s="44" t="s">
        <v>114</v>
      </c>
      <c r="C28" s="38" t="s">
        <v>91</v>
      </c>
      <c r="D28" s="53">
        <v>80</v>
      </c>
      <c r="E28" s="54"/>
      <c r="F28" s="20">
        <f t="shared" si="0"/>
        <v>0</v>
      </c>
    </row>
    <row r="29" spans="1:6" ht="34.5" customHeight="1">
      <c r="A29" s="45" t="s">
        <v>115</v>
      </c>
      <c r="B29" s="44" t="s">
        <v>116</v>
      </c>
      <c r="C29" s="38" t="s">
        <v>117</v>
      </c>
      <c r="D29" s="53">
        <v>16</v>
      </c>
      <c r="E29" s="54"/>
      <c r="F29" s="20">
        <f t="shared" si="0"/>
        <v>0</v>
      </c>
    </row>
    <row r="30" spans="1:6" ht="34.5" customHeight="1">
      <c r="A30" s="45" t="s">
        <v>118</v>
      </c>
      <c r="B30" s="44" t="s">
        <v>119</v>
      </c>
      <c r="C30" s="38" t="s">
        <v>68</v>
      </c>
      <c r="D30" s="53"/>
      <c r="E30" s="54"/>
      <c r="F30" s="20"/>
    </row>
    <row r="31" spans="1:6" ht="34.5" customHeight="1">
      <c r="A31" s="45" t="s">
        <v>25</v>
      </c>
      <c r="B31" s="44" t="s">
        <v>120</v>
      </c>
      <c r="C31" s="38" t="s">
        <v>91</v>
      </c>
      <c r="D31" s="53">
        <v>12</v>
      </c>
      <c r="E31" s="54"/>
      <c r="F31" s="20">
        <f t="shared" si="0"/>
        <v>0</v>
      </c>
    </row>
    <row r="32" spans="1:6" ht="34.5" customHeight="1">
      <c r="A32" s="45" t="s">
        <v>27</v>
      </c>
      <c r="B32" s="44" t="s">
        <v>142</v>
      </c>
      <c r="C32" s="38" t="s">
        <v>26</v>
      </c>
      <c r="D32" s="42">
        <v>72</v>
      </c>
      <c r="E32" s="54"/>
      <c r="F32" s="20">
        <f t="shared" si="0"/>
        <v>0</v>
      </c>
    </row>
    <row r="33" spans="1:6" ht="34.5" customHeight="1">
      <c r="A33" s="38" t="s">
        <v>30</v>
      </c>
      <c r="B33" s="44" t="s">
        <v>121</v>
      </c>
      <c r="C33" s="38" t="s">
        <v>91</v>
      </c>
      <c r="D33" s="53">
        <v>11</v>
      </c>
      <c r="E33" s="54"/>
      <c r="F33" s="20">
        <f t="shared" si="0"/>
        <v>0</v>
      </c>
    </row>
    <row r="34" spans="1:6" ht="34.5" customHeight="1">
      <c r="A34" s="62" t="s">
        <v>50</v>
      </c>
      <c r="B34" s="63"/>
      <c r="C34" s="64"/>
      <c r="D34" s="65">
        <f>ROUND(SUM(F5:F33),0)</f>
        <v>0</v>
      </c>
      <c r="E34" s="66"/>
      <c r="F34" s="22" t="s">
        <v>20</v>
      </c>
    </row>
  </sheetData>
  <sheetProtection password="E776" sheet="1"/>
  <protectedRanges>
    <protectedRange sqref="E6 E8 E10:E11 E13 E15:E16 E18 E20 E22:E23 E25:E29 E31:E33" name="区域1"/>
  </protectedRanges>
  <mergeCells count="6">
    <mergeCell ref="A1:F1"/>
    <mergeCell ref="B2:D2"/>
    <mergeCell ref="E2:F2"/>
    <mergeCell ref="A3:F3"/>
    <mergeCell ref="A34:C34"/>
    <mergeCell ref="D34:E34"/>
  </mergeCells>
  <printOptions horizontalCentered="1"/>
  <pageMargins left="0.7479166666666667" right="0.7479166666666667" top="0.51" bottom="1.35" header="0.35" footer="0.88958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9.125" style="8" customWidth="1"/>
    <col min="2" max="2" width="27.625" style="1" customWidth="1"/>
    <col min="3" max="3" width="8.75390625" style="1" customWidth="1"/>
    <col min="4" max="4" width="11.625" style="9" customWidth="1"/>
    <col min="5" max="6" width="11.625" style="10" customWidth="1"/>
    <col min="7" max="16384" width="9.00390625" style="1" customWidth="1"/>
  </cols>
  <sheetData>
    <row r="1" spans="1:6" ht="45" customHeight="1">
      <c r="A1" s="55" t="s">
        <v>0</v>
      </c>
      <c r="B1" s="55"/>
      <c r="C1" s="55"/>
      <c r="D1" s="55"/>
      <c r="E1" s="55"/>
      <c r="F1" s="55"/>
    </row>
    <row r="2" spans="1:6" ht="33" customHeight="1">
      <c r="A2" s="11" t="s">
        <v>1</v>
      </c>
      <c r="B2" s="60" t="str">
        <f>'第100章'!B2</f>
        <v>房山区黄良路与京周路相交路口交通综合治理工程</v>
      </c>
      <c r="C2" s="60"/>
      <c r="D2" s="60"/>
      <c r="E2" s="67" t="s">
        <v>76</v>
      </c>
      <c r="F2" s="61"/>
    </row>
    <row r="3" spans="1:6" ht="31.5" customHeight="1">
      <c r="A3" s="68" t="s">
        <v>124</v>
      </c>
      <c r="B3" s="57"/>
      <c r="C3" s="57"/>
      <c r="D3" s="57"/>
      <c r="E3" s="57"/>
      <c r="F3" s="57"/>
    </row>
    <row r="4" spans="1:6" ht="29.25" customHeight="1">
      <c r="A4" s="12" t="s">
        <v>4</v>
      </c>
      <c r="B4" s="13" t="s">
        <v>5</v>
      </c>
      <c r="C4" s="13" t="s">
        <v>6</v>
      </c>
      <c r="D4" s="14" t="s">
        <v>7</v>
      </c>
      <c r="E4" s="15" t="s">
        <v>8</v>
      </c>
      <c r="F4" s="15" t="s">
        <v>9</v>
      </c>
    </row>
    <row r="5" spans="1:6" ht="32.25" customHeight="1">
      <c r="A5" s="16" t="s">
        <v>125</v>
      </c>
      <c r="B5" s="17" t="s">
        <v>126</v>
      </c>
      <c r="C5" s="16" t="s">
        <v>68</v>
      </c>
      <c r="D5" s="18"/>
      <c r="E5" s="19"/>
      <c r="F5" s="20"/>
    </row>
    <row r="6" spans="1:6" ht="32.25" customHeight="1">
      <c r="A6" s="16" t="s">
        <v>25</v>
      </c>
      <c r="B6" s="17" t="s">
        <v>143</v>
      </c>
      <c r="C6" s="16" t="s">
        <v>26</v>
      </c>
      <c r="D6" s="18">
        <v>180</v>
      </c>
      <c r="E6" s="19"/>
      <c r="F6" s="20">
        <f>ROUND(D6*E6,0)</f>
        <v>0</v>
      </c>
    </row>
    <row r="7" spans="1:6" ht="32.25" customHeight="1">
      <c r="A7" s="16" t="s">
        <v>27</v>
      </c>
      <c r="B7" s="44" t="s">
        <v>127</v>
      </c>
      <c r="C7" s="16" t="s">
        <v>26</v>
      </c>
      <c r="D7" s="18">
        <v>500</v>
      </c>
      <c r="E7" s="19"/>
      <c r="F7" s="20">
        <f aca="true" t="shared" si="0" ref="F7:F14">ROUND(D7*E7,0)</f>
        <v>0</v>
      </c>
    </row>
    <row r="8" spans="1:6" ht="32.25" customHeight="1">
      <c r="A8" s="16" t="s">
        <v>128</v>
      </c>
      <c r="B8" s="44" t="s">
        <v>129</v>
      </c>
      <c r="C8" s="16" t="s">
        <v>68</v>
      </c>
      <c r="D8" s="21"/>
      <c r="E8" s="19"/>
      <c r="F8" s="20"/>
    </row>
    <row r="9" spans="1:6" ht="32.25" customHeight="1">
      <c r="A9" s="16" t="s">
        <v>25</v>
      </c>
      <c r="B9" s="44" t="s">
        <v>144</v>
      </c>
      <c r="C9" s="16" t="s">
        <v>130</v>
      </c>
      <c r="D9" s="21">
        <v>1</v>
      </c>
      <c r="E9" s="19"/>
      <c r="F9" s="20">
        <f t="shared" si="0"/>
        <v>0</v>
      </c>
    </row>
    <row r="10" spans="1:6" ht="32.25" customHeight="1">
      <c r="A10" s="16" t="s">
        <v>131</v>
      </c>
      <c r="B10" s="44" t="s">
        <v>132</v>
      </c>
      <c r="C10" s="16" t="s">
        <v>68</v>
      </c>
      <c r="D10" s="21"/>
      <c r="E10" s="19"/>
      <c r="F10" s="20"/>
    </row>
    <row r="11" spans="1:6" ht="32.25" customHeight="1">
      <c r="A11" s="16" t="s">
        <v>25</v>
      </c>
      <c r="B11" s="44" t="s">
        <v>133</v>
      </c>
      <c r="C11" s="16" t="s">
        <v>29</v>
      </c>
      <c r="D11" s="18">
        <v>1074.65</v>
      </c>
      <c r="E11" s="19"/>
      <c r="F11" s="20">
        <f t="shared" si="0"/>
        <v>0</v>
      </c>
    </row>
    <row r="12" spans="1:6" ht="32.25" customHeight="1">
      <c r="A12" s="16" t="s">
        <v>27</v>
      </c>
      <c r="B12" s="44" t="s">
        <v>134</v>
      </c>
      <c r="C12" s="16" t="s">
        <v>135</v>
      </c>
      <c r="D12" s="21">
        <v>15</v>
      </c>
      <c r="E12" s="19"/>
      <c r="F12" s="20">
        <f t="shared" si="0"/>
        <v>0</v>
      </c>
    </row>
    <row r="13" spans="1:6" ht="32.25" customHeight="1">
      <c r="A13" s="45" t="s">
        <v>30</v>
      </c>
      <c r="B13" s="44" t="s">
        <v>136</v>
      </c>
      <c r="C13" s="16" t="s">
        <v>135</v>
      </c>
      <c r="D13" s="21">
        <v>1</v>
      </c>
      <c r="E13" s="19"/>
      <c r="F13" s="20">
        <f t="shared" si="0"/>
        <v>0</v>
      </c>
    </row>
    <row r="14" spans="1:6" ht="32.25" customHeight="1">
      <c r="A14" s="16" t="s">
        <v>137</v>
      </c>
      <c r="B14" s="44" t="s">
        <v>138</v>
      </c>
      <c r="C14" s="45" t="s">
        <v>139</v>
      </c>
      <c r="D14" s="21">
        <v>1</v>
      </c>
      <c r="E14" s="19">
        <v>150000</v>
      </c>
      <c r="F14" s="20">
        <f t="shared" si="0"/>
        <v>150000</v>
      </c>
    </row>
    <row r="15" spans="1:6" ht="31.5" customHeight="1">
      <c r="A15" s="69" t="s">
        <v>122</v>
      </c>
      <c r="B15" s="63"/>
      <c r="C15" s="64"/>
      <c r="D15" s="65">
        <f>ROUND(SUM(F5:F14),0)</f>
        <v>150000</v>
      </c>
      <c r="E15" s="66"/>
      <c r="F15" s="22" t="s">
        <v>20</v>
      </c>
    </row>
  </sheetData>
  <sheetProtection password="E776" sheet="1"/>
  <protectedRanges>
    <protectedRange sqref="E6:E7 E9 E11:E13" name="区域1"/>
  </protectedRanges>
  <mergeCells count="6">
    <mergeCell ref="A1:F1"/>
    <mergeCell ref="B2:D2"/>
    <mergeCell ref="E2:F2"/>
    <mergeCell ref="A3:F3"/>
    <mergeCell ref="A15:C15"/>
    <mergeCell ref="D15:E15"/>
  </mergeCells>
  <printOptions horizontalCentered="1"/>
  <pageMargins left="0.7479166666666667" right="0.7479166666666667" top="0.63" bottom="1.35" header="0.35" footer="0.88958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8.00390625" style="2" customWidth="1"/>
    <col min="2" max="2" width="10.125" style="2" customWidth="1"/>
    <col min="3" max="3" width="43.50390625" style="2" customWidth="1"/>
    <col min="4" max="4" width="19.50390625" style="2" customWidth="1"/>
    <col min="5" max="250" width="9.00390625" style="2" customWidth="1"/>
  </cols>
  <sheetData>
    <row r="1" spans="1:4" ht="45" customHeight="1">
      <c r="A1" s="55" t="s">
        <v>51</v>
      </c>
      <c r="B1" s="55"/>
      <c r="C1" s="55"/>
      <c r="D1" s="55"/>
    </row>
    <row r="2" spans="1:4" ht="34.5" customHeight="1">
      <c r="A2" s="73" t="str">
        <f>"工程名称："&amp;'第100章'!B2</f>
        <v>工程名称：房山区黄良路与京周路相交路口交通综合治理工程</v>
      </c>
      <c r="B2" s="73"/>
      <c r="C2" s="73"/>
      <c r="D2" s="47" t="s">
        <v>77</v>
      </c>
    </row>
    <row r="3" spans="1:4" ht="34.5" customHeight="1">
      <c r="A3" s="3" t="s">
        <v>52</v>
      </c>
      <c r="B3" s="3" t="s">
        <v>53</v>
      </c>
      <c r="C3" s="3" t="s">
        <v>54</v>
      </c>
      <c r="D3" s="4" t="s">
        <v>55</v>
      </c>
    </row>
    <row r="4" spans="1:4" s="1" customFormat="1" ht="34.5" customHeight="1">
      <c r="A4" s="5">
        <v>1</v>
      </c>
      <c r="B4" s="5">
        <v>100</v>
      </c>
      <c r="C4" s="5" t="s">
        <v>56</v>
      </c>
      <c r="D4" s="5">
        <f>'第100章'!D14</f>
        <v>0</v>
      </c>
    </row>
    <row r="5" spans="1:4" s="1" customFormat="1" ht="34.5" customHeight="1">
      <c r="A5" s="5">
        <v>2</v>
      </c>
      <c r="B5" s="5">
        <v>200</v>
      </c>
      <c r="C5" s="5" t="s">
        <v>57</v>
      </c>
      <c r="D5" s="5">
        <f>'第200章'!D21</f>
        <v>0</v>
      </c>
    </row>
    <row r="6" spans="1:4" s="1" customFormat="1" ht="34.5" customHeight="1">
      <c r="A6" s="5">
        <v>3</v>
      </c>
      <c r="B6" s="5">
        <v>300</v>
      </c>
      <c r="C6" s="5" t="s">
        <v>58</v>
      </c>
      <c r="D6" s="5">
        <f>'第300章 '!D34</f>
        <v>0</v>
      </c>
    </row>
    <row r="7" spans="1:4" s="1" customFormat="1" ht="34.5" customHeight="1">
      <c r="A7" s="5">
        <v>4</v>
      </c>
      <c r="B7" s="5">
        <v>400</v>
      </c>
      <c r="C7" s="5" t="s">
        <v>59</v>
      </c>
      <c r="D7" s="5"/>
    </row>
    <row r="8" spans="1:4" s="1" customFormat="1" ht="34.5" customHeight="1">
      <c r="A8" s="5">
        <v>5</v>
      </c>
      <c r="B8" s="5">
        <v>500</v>
      </c>
      <c r="C8" s="5" t="s">
        <v>60</v>
      </c>
      <c r="D8" s="5"/>
    </row>
    <row r="9" spans="1:4" s="1" customFormat="1" ht="34.5" customHeight="1">
      <c r="A9" s="5">
        <v>6</v>
      </c>
      <c r="B9" s="5">
        <v>600</v>
      </c>
      <c r="C9" s="50" t="s">
        <v>123</v>
      </c>
      <c r="D9" s="5">
        <f>'第600章'!D15</f>
        <v>150000</v>
      </c>
    </row>
    <row r="10" spans="1:4" s="1" customFormat="1" ht="34.5" customHeight="1">
      <c r="A10" s="5">
        <v>7</v>
      </c>
      <c r="B10" s="5">
        <v>700</v>
      </c>
      <c r="C10" s="5" t="s">
        <v>61</v>
      </c>
      <c r="D10" s="5"/>
    </row>
    <row r="11" spans="1:4" s="1" customFormat="1" ht="34.5" customHeight="1">
      <c r="A11" s="5">
        <v>8</v>
      </c>
      <c r="B11" s="70" t="s">
        <v>62</v>
      </c>
      <c r="C11" s="70"/>
      <c r="D11" s="6">
        <f>SUM(D4:D10)</f>
        <v>150000</v>
      </c>
    </row>
    <row r="12" spans="1:4" s="1" customFormat="1" ht="34.5" customHeight="1">
      <c r="A12" s="5">
        <v>9</v>
      </c>
      <c r="B12" s="70" t="s">
        <v>63</v>
      </c>
      <c r="C12" s="70"/>
      <c r="D12" s="6">
        <f>'第600章'!F14</f>
        <v>150000</v>
      </c>
    </row>
    <row r="13" spans="1:4" s="1" customFormat="1" ht="34.5" customHeight="1">
      <c r="A13" s="5">
        <v>10</v>
      </c>
      <c r="B13" s="70" t="s">
        <v>64</v>
      </c>
      <c r="C13" s="70"/>
      <c r="D13" s="7">
        <f>ROUND(3708864*1.5%,0)</f>
        <v>55633</v>
      </c>
    </row>
    <row r="14" spans="1:4" s="1" customFormat="1" ht="33" customHeight="1">
      <c r="A14" s="5">
        <v>11</v>
      </c>
      <c r="B14" s="70" t="s">
        <v>65</v>
      </c>
      <c r="C14" s="70"/>
      <c r="D14" s="7">
        <f>ROUND(D11-D12-D13,0)</f>
        <v>-55633</v>
      </c>
    </row>
    <row r="15" spans="1:4" s="1" customFormat="1" ht="34.5" customHeight="1">
      <c r="A15" s="5">
        <v>12</v>
      </c>
      <c r="B15" s="70" t="s">
        <v>66</v>
      </c>
      <c r="C15" s="70"/>
      <c r="D15" s="6">
        <f>ROUND(D14*5%,0)</f>
        <v>-2782</v>
      </c>
    </row>
    <row r="16" spans="1:4" s="1" customFormat="1" ht="34.5" customHeight="1">
      <c r="A16" s="5">
        <v>13</v>
      </c>
      <c r="B16" s="70" t="s">
        <v>67</v>
      </c>
      <c r="C16" s="70"/>
      <c r="D16" s="6">
        <f>D11+D15</f>
        <v>147218</v>
      </c>
    </row>
    <row r="17" spans="1:4" ht="30" customHeight="1">
      <c r="A17" s="71"/>
      <c r="B17" s="72"/>
      <c r="C17" s="72"/>
      <c r="D17" s="72"/>
    </row>
  </sheetData>
  <sheetProtection password="E776" sheet="1"/>
  <mergeCells count="9">
    <mergeCell ref="B15:C15"/>
    <mergeCell ref="B16:C16"/>
    <mergeCell ref="A17:D17"/>
    <mergeCell ref="A1:D1"/>
    <mergeCell ref="B11:C11"/>
    <mergeCell ref="B12:C12"/>
    <mergeCell ref="B13:C13"/>
    <mergeCell ref="B14:C14"/>
    <mergeCell ref="A2:C2"/>
  </mergeCells>
  <printOptions horizontalCentered="1"/>
  <pageMargins left="0.6986111111111111" right="0.6986111111111111" top="0.6" bottom="2.2597222222222224" header="0.4" footer="1.708333333333333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2016-09-26T06:27:47Z</cp:lastPrinted>
  <dcterms:created xsi:type="dcterms:W3CDTF">2008-04-07T07:00:19Z</dcterms:created>
  <dcterms:modified xsi:type="dcterms:W3CDTF">2016-09-27T00:44:23Z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