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610" activeTab="2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<sst xmlns="http://schemas.openxmlformats.org/spreadsheetml/2006/main" count="289" uniqueCount="166">
  <si>
    <t>工程量清单</t>
  </si>
  <si>
    <t>工程名称：</t>
  </si>
  <si>
    <t>房山区顾八路（顾郑路-大件路）大修工程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</si>
  <si>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</si>
  <si>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</si>
  <si>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</si>
  <si>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</si>
  <si>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</si>
  <si>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</si>
  <si>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</si>
  <si>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</si>
  <si>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</si>
  <si>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</si>
  <si>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</si>
  <si>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</si>
  <si>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</si>
  <si>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</si>
  <si>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</si>
  <si>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103-1</t>
  </si>
  <si>
    <t>临时道路修建、养护与拆除（包括原道路的养护费和水利部门等配合协调费及交通导改)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</si>
  <si>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</si>
  <si>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</si>
  <si>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</si>
  <si>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</si>
  <si>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</si>
  <si>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</si>
  <si>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</si>
  <si>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</si>
  <si>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</si>
  <si>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</si>
  <si>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</si>
  <si>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</si>
  <si>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</si>
  <si>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</si>
  <si>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</si>
  <si>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</si>
  <si>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套</t>
  </si>
  <si>
    <t>-b</t>
  </si>
  <si>
    <t>-c</t>
  </si>
  <si>
    <t>202-2</t>
  </si>
  <si>
    <t>旧路土基下挖 22cm</t>
  </si>
  <si>
    <t>m2</t>
  </si>
  <si>
    <t>旧路土基下挖 26cm</t>
  </si>
  <si>
    <t>路口挖除 21cm （土路口）</t>
  </si>
  <si>
    <t>202-3</t>
  </si>
  <si>
    <t>拆除结构物</t>
  </si>
  <si>
    <t>圬工拆除（桥梁工程）</t>
  </si>
  <si>
    <t>m3</t>
  </si>
  <si>
    <t>拆除乙3型路缘石（10*20*49.5cm）</t>
  </si>
  <si>
    <t>m</t>
  </si>
  <si>
    <t>拆除乙1型路缘石（12*30*49.5cm）</t>
  </si>
  <si>
    <t>-d</t>
  </si>
  <si>
    <t>拆除现况步道砖6cm</t>
  </si>
  <si>
    <t>-e</t>
  </si>
  <si>
    <t>拆现况步道基层17cm</t>
  </si>
  <si>
    <t>202-4</t>
  </si>
  <si>
    <t>铣刨路面</t>
  </si>
  <si>
    <t>旧路铣刨 4cm</t>
  </si>
  <si>
    <t>旧路面层铣刨 5cm（含路口沥青砼路面铣刨）</t>
  </si>
  <si>
    <t>路口铣刨（水泥砼路面） 5cm</t>
  </si>
  <si>
    <t>旧路面层铣刨 9cm</t>
  </si>
  <si>
    <t>路口铣刨（沥青砼路面） 4-17cm</t>
  </si>
  <si>
    <t>-f</t>
  </si>
  <si>
    <t>路口铣刨（水泥砼路面） 4-17cm</t>
  </si>
  <si>
    <t>-g</t>
  </si>
  <si>
    <t>旧路基层铣刨 18cm</t>
  </si>
  <si>
    <t>202-5</t>
  </si>
  <si>
    <t>旧沥青料回收</t>
  </si>
  <si>
    <t>使用8年以上</t>
  </si>
  <si>
    <t>t</t>
  </si>
  <si>
    <t>203-1</t>
  </si>
  <si>
    <t>路基挖方</t>
  </si>
  <si>
    <t>挖土方（路肩硬化）</t>
  </si>
  <si>
    <t>207-1</t>
  </si>
  <si>
    <t>浆砌块石边沟</t>
  </si>
  <si>
    <t>M7.5浆砌块石修复边沟侧墙</t>
  </si>
  <si>
    <t>207-9</t>
  </si>
  <si>
    <t>新建浅碟边沟</t>
  </si>
  <si>
    <t>M10栽砌鹅卵石（包含混凝土）</t>
  </si>
  <si>
    <t>207-10</t>
  </si>
  <si>
    <t>新建土边沟</t>
  </si>
  <si>
    <t>清单  第200章 合计   人民币</t>
  </si>
  <si>
    <t>清单     第300章  路面</t>
  </si>
  <si>
    <t>303-1</t>
  </si>
  <si>
    <t>石灰稳定土底基层及基层</t>
  </si>
  <si>
    <t>12%石灰土处理路基 15cm</t>
  </si>
  <si>
    <t>304-1</t>
  </si>
  <si>
    <t>水泥稳定土底基层及基层</t>
  </si>
  <si>
    <t>305-1</t>
  </si>
  <si>
    <t>石灰粉煤灰稳定碎石底基层及基层</t>
  </si>
  <si>
    <t>二灰碎石基层（步道修复及路肩硬化） 厚15cm</t>
  </si>
  <si>
    <t>二灰碎石基层 厚16cm</t>
  </si>
  <si>
    <t>二灰碎石基层 厚18cm</t>
  </si>
  <si>
    <t>308-1</t>
  </si>
  <si>
    <t>透层</t>
  </si>
  <si>
    <t>改性乳化沥青透层油（PCR，撒石屑）</t>
  </si>
  <si>
    <t>308-2</t>
  </si>
  <si>
    <t>粘层</t>
  </si>
  <si>
    <t>改性乳化沥青粘层油（PCR）</t>
  </si>
  <si>
    <t>309-2</t>
  </si>
  <si>
    <t>中粒式沥青混凝土</t>
  </si>
  <si>
    <t>ZAC-16 5cm</t>
  </si>
  <si>
    <t>KAC-16C（PR抗车辙剂掺量为0.6%） 5cm</t>
  </si>
  <si>
    <t>ZAC-16 4cm</t>
  </si>
  <si>
    <t>309-3</t>
  </si>
  <si>
    <t>粗粒式沥青混凝土</t>
  </si>
  <si>
    <t>乳化沥青厂拌冷再生 12cm</t>
  </si>
  <si>
    <t>310-2</t>
  </si>
  <si>
    <t>封层</t>
  </si>
  <si>
    <t>下封层（改性乳化沥青碎石） 厚1cm</t>
  </si>
  <si>
    <t>313-1</t>
  </si>
  <si>
    <t>路肩培土</t>
  </si>
  <si>
    <t>313-3</t>
  </si>
  <si>
    <t>现浇混凝土加固土路肩</t>
  </si>
  <si>
    <t>C25砼路肩硬化 20cm</t>
  </si>
  <si>
    <t>313-5</t>
  </si>
  <si>
    <t>混凝土预制块路缘石</t>
  </si>
  <si>
    <t>新建乙1型路缘石12*30*49.5cm（C40砼）</t>
  </si>
  <si>
    <t>新建乙3型路缘石10*20*49.5cm（C40砼）</t>
  </si>
  <si>
    <t>313-7</t>
  </si>
  <si>
    <t>人行步道</t>
  </si>
  <si>
    <t>防滑步道砖（含盲道）10*20*6cm</t>
  </si>
  <si>
    <t>C30砼导水槽</t>
  </si>
  <si>
    <t>313-8</t>
  </si>
  <si>
    <t>桥面步道</t>
  </si>
  <si>
    <t>防滑步道砖 10*20*6cm</t>
  </si>
  <si>
    <t>陶粒混凝土 30cm</t>
  </si>
  <si>
    <t>314-1</t>
  </si>
  <si>
    <t>排水管</t>
  </si>
  <si>
    <t>DN300混凝土管</t>
  </si>
  <si>
    <t>314-3</t>
  </si>
  <si>
    <t>检查井、雨水口</t>
  </si>
  <si>
    <t>检查井加固</t>
  </si>
  <si>
    <t>座</t>
  </si>
  <si>
    <t>修复立篦式雨水口（06MS201）</t>
  </si>
  <si>
    <t>314-8</t>
  </si>
  <si>
    <t>新建U型边沟</t>
  </si>
  <si>
    <t>314-9</t>
  </si>
  <si>
    <t>方沟清淤</t>
  </si>
  <si>
    <t>高压水枪方沟清淤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</si>
  <si>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</si>
  <si>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</si>
  <si>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</si>
  <si>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</si>
  <si>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</si>
  <si>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</si>
  <si>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</si>
  <si>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</si>
  <si>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</si>
  <si>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</si>
  <si>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</si>
  <si>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</si>
  <si>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</si>
  <si>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</si>
  <si>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</si>
  <si>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</si>
  <si>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</si>
  <si>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</si>
  <si>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</si>
  <si>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旧路基层厂拌冷再生（掺3%水泥）厚16cm</t>
  </si>
  <si>
    <t>挖除旧路面</t>
  </si>
  <si>
    <t>m</t>
  </si>
  <si>
    <t>清理与掘除</t>
  </si>
  <si>
    <r>
      <t>202-</t>
    </r>
    <r>
      <rPr>
        <sz val="11.5"/>
        <color indexed="8"/>
        <rFont val="宋体"/>
        <family val="0"/>
      </rPr>
      <t>1</t>
    </r>
  </si>
  <si>
    <t>建筑垃圾运输处置</t>
  </si>
  <si>
    <t>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</si>
</sst>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.5"/>
      <color indexed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1.5"/>
      <color theme="1"/>
      <name val="宋体"/>
      <family val="0"/>
    </font>
    <font>
      <sz val="11.5"/>
      <color theme="1"/>
      <name val="Calibri"/>
      <family val="0"/>
    </font>
    <font>
      <sz val="12"/>
      <color rgb="FFFF0000"/>
      <name val="宋体"/>
      <family val="0"/>
    </font>
    <font>
      <sz val="11.5"/>
      <color rgb="FFFF0000"/>
      <name val="宋体"/>
      <family val="0"/>
    </font>
    <font>
      <sz val="11.5"/>
      <color rgb="FFFF0000"/>
      <name val="Calibri"/>
      <family val="0"/>
    </font>
    <font>
      <sz val="11.5"/>
      <color indexed="8"/>
      <name val="Calibri"/>
      <family val="0"/>
    </font>
    <font>
      <sz val="11.5"/>
      <name val="Calibri"/>
      <family val="0"/>
    </font>
    <font>
      <sz val="12"/>
      <color indexed="10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  <font>
      <u val="single"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49" fontId="49" fillId="0" borderId="0" xfId="0" applyNumberFormat="1" applyFont="1" applyFill="1" applyAlignment="1">
      <alignment vertical="center"/>
    </xf>
    <xf numFmtId="0" fontId="49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49" fontId="49" fillId="0" borderId="0" xfId="0" applyNumberFormat="1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7" fontId="52" fillId="0" borderId="10" xfId="0" applyNumberFormat="1" applyFont="1" applyFill="1" applyBorder="1" applyAlignment="1" applyProtection="1">
      <alignment horizontal="center" vertical="center" shrinkToFit="1"/>
      <protection/>
    </xf>
    <xf numFmtId="176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177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176" fontId="56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55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 shrinkToFit="1"/>
    </xf>
    <xf numFmtId="176" fontId="5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7" fontId="58" fillId="0" borderId="10" xfId="0" applyNumberFormat="1" applyFont="1" applyFill="1" applyBorder="1" applyAlignment="1">
      <alignment horizontal="center" vertical="center" shrinkToFit="1"/>
    </xf>
    <xf numFmtId="177" fontId="58" fillId="0" borderId="10" xfId="0" applyNumberFormat="1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177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76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76" fontId="60" fillId="0" borderId="10" xfId="0" applyNumberFormat="1" applyFont="1" applyFill="1" applyBorder="1" applyAlignment="1" applyProtection="1">
      <alignment horizontal="center" vertical="center"/>
      <protection hidden="1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77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49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8" fontId="62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0.125" style="21" customWidth="1"/>
    <col min="2" max="2" width="28.25390625" style="21" customWidth="1"/>
    <col min="3" max="3" width="9.00390625" style="21" customWidth="1"/>
    <col min="4" max="5" width="10.625" style="21" customWidth="1"/>
    <col min="6" max="6" width="11.75390625" style="21" customWidth="1"/>
    <col min="7" max="16384" width="9.00390625" style="21" customWidth="1"/>
  </cols>
  <sheetData>
    <row r="1" spans="1:6" ht="33" customHeight="1">
      <c r="A1" s="59" t="s">
        <v>0</v>
      </c>
      <c r="B1" s="59"/>
      <c r="C1" s="59"/>
      <c r="D1" s="59"/>
      <c r="E1" s="59"/>
      <c r="F1" s="59"/>
    </row>
    <row r="2" spans="1:6" s="19" customFormat="1" ht="33" customHeight="1">
      <c r="A2" s="19" t="s">
        <v>1</v>
      </c>
      <c r="B2" s="60" t="s">
        <v>2</v>
      </c>
      <c r="C2" s="60"/>
      <c r="D2" s="60"/>
      <c r="E2" s="61" t="s">
        <v>3</v>
      </c>
      <c r="F2" s="61"/>
    </row>
    <row r="3" spans="1:6" s="37" customFormat="1" ht="33" customHeight="1">
      <c r="A3" s="62" t="s">
        <v>4</v>
      </c>
      <c r="B3" s="62"/>
      <c r="C3" s="62"/>
      <c r="D3" s="62"/>
      <c r="E3" s="62"/>
      <c r="F3" s="62"/>
    </row>
    <row r="4" spans="1:6" ht="33" customHeight="1">
      <c r="A4" s="26" t="s">
        <v>5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</row>
    <row r="5" spans="1:6" s="38" customFormat="1" ht="33" customHeight="1">
      <c r="A5" s="39" t="s">
        <v>11</v>
      </c>
      <c r="B5" s="40" t="s">
        <v>12</v>
      </c>
      <c r="C5" s="39" t="s">
        <v>13</v>
      </c>
      <c r="D5" s="41">
        <v>1</v>
      </c>
      <c r="E5" s="42"/>
      <c r="F5" s="43">
        <f>ROUND(D5*E5,0)</f>
        <v>0</v>
      </c>
    </row>
    <row r="6" spans="1:6" s="38" customFormat="1" ht="33" customHeight="1">
      <c r="A6" s="39" t="s">
        <v>14</v>
      </c>
      <c r="B6" s="40" t="s">
        <v>15</v>
      </c>
      <c r="C6" s="39" t="s">
        <v>13</v>
      </c>
      <c r="D6" s="41">
        <v>1</v>
      </c>
      <c r="E6" s="42"/>
      <c r="F6" s="43">
        <f aca="true" t="shared" si="0" ref="F6:F13">ROUND(D6*E6,0)</f>
        <v>0</v>
      </c>
    </row>
    <row r="7" spans="1:6" s="38" customFormat="1" ht="33" customHeight="1">
      <c r="A7" s="39" t="s">
        <v>16</v>
      </c>
      <c r="B7" s="40" t="s">
        <v>17</v>
      </c>
      <c r="C7" s="39" t="s">
        <v>13</v>
      </c>
      <c r="D7" s="41">
        <v>1</v>
      </c>
      <c r="E7" s="42"/>
      <c r="F7" s="43">
        <f t="shared" si="0"/>
        <v>0</v>
      </c>
    </row>
    <row r="8" spans="1:6" s="38" customFormat="1" ht="45" customHeight="1">
      <c r="A8" s="39" t="s">
        <v>18</v>
      </c>
      <c r="B8" s="40" t="s">
        <v>19</v>
      </c>
      <c r="C8" s="39" t="s">
        <v>13</v>
      </c>
      <c r="D8" s="41">
        <v>1</v>
      </c>
      <c r="E8" s="42"/>
      <c r="F8" s="43">
        <f t="shared" si="0"/>
        <v>0</v>
      </c>
    </row>
    <row r="9" spans="1:6" s="38" customFormat="1" ht="33" customHeight="1">
      <c r="A9" s="39" t="s">
        <v>20</v>
      </c>
      <c r="B9" s="40" t="s">
        <v>21</v>
      </c>
      <c r="C9" s="39" t="s">
        <v>13</v>
      </c>
      <c r="D9" s="41">
        <v>1</v>
      </c>
      <c r="E9" s="42"/>
      <c r="F9" s="43">
        <f t="shared" si="0"/>
        <v>0</v>
      </c>
    </row>
    <row r="10" spans="1:6" s="38" customFormat="1" ht="33" customHeight="1">
      <c r="A10" s="39" t="s">
        <v>22</v>
      </c>
      <c r="B10" s="40" t="s">
        <v>23</v>
      </c>
      <c r="C10" s="39" t="s">
        <v>13</v>
      </c>
      <c r="D10" s="41">
        <v>1</v>
      </c>
      <c r="E10" s="42"/>
      <c r="F10" s="43">
        <f t="shared" si="0"/>
        <v>0</v>
      </c>
    </row>
    <row r="11" spans="1:6" s="38" customFormat="1" ht="33" customHeight="1">
      <c r="A11" s="39" t="s">
        <v>24</v>
      </c>
      <c r="B11" s="40" t="s">
        <v>25</v>
      </c>
      <c r="C11" s="39" t="s">
        <v>13</v>
      </c>
      <c r="D11" s="41">
        <v>1</v>
      </c>
      <c r="E11" s="42"/>
      <c r="F11" s="43">
        <f t="shared" si="0"/>
        <v>0</v>
      </c>
    </row>
    <row r="12" spans="1:6" s="38" customFormat="1" ht="33" customHeight="1">
      <c r="A12" s="39" t="s">
        <v>26</v>
      </c>
      <c r="B12" s="40" t="s">
        <v>27</v>
      </c>
      <c r="C12" s="39" t="s">
        <v>13</v>
      </c>
      <c r="D12" s="41">
        <v>1</v>
      </c>
      <c r="E12" s="42"/>
      <c r="F12" s="43">
        <f t="shared" si="0"/>
        <v>0</v>
      </c>
    </row>
    <row r="13" spans="1:6" s="38" customFormat="1" ht="33" customHeight="1">
      <c r="A13" s="39" t="s">
        <v>28</v>
      </c>
      <c r="B13" s="40" t="s">
        <v>29</v>
      </c>
      <c r="C13" s="39" t="s">
        <v>13</v>
      </c>
      <c r="D13" s="41">
        <v>1</v>
      </c>
      <c r="E13" s="42"/>
      <c r="F13" s="43">
        <f t="shared" si="0"/>
        <v>0</v>
      </c>
    </row>
    <row r="14" spans="1:14" ht="33" customHeight="1">
      <c r="A14" s="63" t="s">
        <v>30</v>
      </c>
      <c r="B14" s="63"/>
      <c r="C14" s="63"/>
      <c r="D14" s="64">
        <f>ROUND(SUM(F5:F13),0)</f>
        <v>0</v>
      </c>
      <c r="E14" s="64"/>
      <c r="F14" s="44" t="s">
        <v>31</v>
      </c>
      <c r="G14" s="45"/>
      <c r="H14" s="45"/>
      <c r="I14" s="45"/>
      <c r="J14" s="45"/>
      <c r="K14" s="45"/>
      <c r="L14" s="45"/>
      <c r="M14" s="45"/>
      <c r="N14" s="45"/>
    </row>
    <row r="15" ht="32.25" customHeight="1"/>
    <row r="16" ht="25.5" customHeight="1">
      <c r="A16" s="46"/>
    </row>
  </sheetData>
  <sheetProtection password="E1F6" sheet="1"/>
  <protectedRanges>
    <protectedRange sqref="E5:E13" name="区域1_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5" right="0.75" top="0.75" bottom="1.34" header="0.31" footer="1.06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2">
      <selection activeCell="I31" sqref="I31"/>
    </sheetView>
  </sheetViews>
  <sheetFormatPr defaultColWidth="9.00390625" defaultRowHeight="14.25"/>
  <cols>
    <col min="1" max="1" width="9.625" style="21" customWidth="1"/>
    <col min="2" max="2" width="27.75390625" style="22" customWidth="1"/>
    <col min="3" max="3" width="9.50390625" style="21" customWidth="1"/>
    <col min="4" max="4" width="10.625" style="23" customWidth="1"/>
    <col min="5" max="5" width="10.625" style="24" customWidth="1"/>
    <col min="6" max="6" width="12.125" style="24" customWidth="1"/>
    <col min="7" max="8" width="9.00390625" style="21" customWidth="1"/>
    <col min="9" max="9" width="18.375" style="21" bestFit="1" customWidth="1"/>
    <col min="10" max="16384" width="9.00390625" style="21" customWidth="1"/>
  </cols>
  <sheetData>
    <row r="1" spans="1:6" ht="33.75" customHeight="1">
      <c r="A1" s="59" t="s">
        <v>0</v>
      </c>
      <c r="B1" s="59"/>
      <c r="C1" s="59"/>
      <c r="D1" s="65"/>
      <c r="E1" s="59"/>
      <c r="F1" s="59"/>
    </row>
    <row r="2" spans="1:6" s="19" customFormat="1" ht="33.75" customHeight="1">
      <c r="A2" s="25" t="s">
        <v>1</v>
      </c>
      <c r="B2" s="66" t="str">
        <f>'第100章'!B2</f>
        <v>房山区顾八路（顾郑路-大件路）大修工程</v>
      </c>
      <c r="C2" s="66"/>
      <c r="D2" s="67"/>
      <c r="E2" s="68" t="s">
        <v>32</v>
      </c>
      <c r="F2" s="68"/>
    </row>
    <row r="3" spans="1:6" ht="30" customHeight="1">
      <c r="A3" s="62" t="s">
        <v>33</v>
      </c>
      <c r="B3" s="62"/>
      <c r="C3" s="62"/>
      <c r="D3" s="69"/>
      <c r="E3" s="62"/>
      <c r="F3" s="62"/>
    </row>
    <row r="4" spans="1:6" ht="30" customHeight="1">
      <c r="A4" s="26" t="s">
        <v>5</v>
      </c>
      <c r="B4" s="26" t="s">
        <v>6</v>
      </c>
      <c r="C4" s="26" t="s">
        <v>7</v>
      </c>
      <c r="D4" s="27" t="s">
        <v>8</v>
      </c>
      <c r="E4" s="28" t="s">
        <v>9</v>
      </c>
      <c r="F4" s="28" t="s">
        <v>10</v>
      </c>
    </row>
    <row r="5" spans="1:6" ht="30" customHeight="1">
      <c r="A5" s="53" t="s">
        <v>163</v>
      </c>
      <c r="B5" s="54" t="s">
        <v>162</v>
      </c>
      <c r="C5" s="26"/>
      <c r="D5" s="27"/>
      <c r="E5" s="28"/>
      <c r="F5" s="28"/>
    </row>
    <row r="6" spans="1:6" ht="30" customHeight="1">
      <c r="A6" s="53" t="s">
        <v>35</v>
      </c>
      <c r="B6" s="54" t="s">
        <v>164</v>
      </c>
      <c r="C6" s="50" t="s">
        <v>165</v>
      </c>
      <c r="D6" s="52">
        <v>1</v>
      </c>
      <c r="E6" s="51"/>
      <c r="F6" s="30">
        <f aca="true" t="shared" si="0" ref="F6:F33">ROUND(D6*E6,0)</f>
        <v>0</v>
      </c>
    </row>
    <row r="7" spans="1:6" s="20" customFormat="1" ht="30" customHeight="1">
      <c r="A7" s="53" t="s">
        <v>39</v>
      </c>
      <c r="B7" s="54" t="s">
        <v>160</v>
      </c>
      <c r="C7" s="53" t="s">
        <v>34</v>
      </c>
      <c r="D7" s="55"/>
      <c r="E7" s="29"/>
      <c r="F7" s="30"/>
    </row>
    <row r="8" spans="1:6" s="20" customFormat="1" ht="30" customHeight="1">
      <c r="A8" s="53" t="s">
        <v>35</v>
      </c>
      <c r="B8" s="54" t="s">
        <v>40</v>
      </c>
      <c r="C8" s="53" t="s">
        <v>41</v>
      </c>
      <c r="D8" s="55">
        <v>11985.1</v>
      </c>
      <c r="E8" s="29"/>
      <c r="F8" s="30">
        <f t="shared" si="0"/>
        <v>0</v>
      </c>
    </row>
    <row r="9" spans="1:6" s="20" customFormat="1" ht="30" customHeight="1">
      <c r="A9" s="53" t="s">
        <v>37</v>
      </c>
      <c r="B9" s="54" t="s">
        <v>42</v>
      </c>
      <c r="C9" s="53" t="s">
        <v>41</v>
      </c>
      <c r="D9" s="55">
        <v>27134.4</v>
      </c>
      <c r="E9" s="29"/>
      <c r="F9" s="30">
        <f t="shared" si="0"/>
        <v>0</v>
      </c>
    </row>
    <row r="10" spans="1:6" s="20" customFormat="1" ht="30" customHeight="1">
      <c r="A10" s="53" t="s">
        <v>38</v>
      </c>
      <c r="B10" s="54" t="s">
        <v>43</v>
      </c>
      <c r="C10" s="53" t="s">
        <v>41</v>
      </c>
      <c r="D10" s="55">
        <v>135.9</v>
      </c>
      <c r="E10" s="29"/>
      <c r="F10" s="30">
        <f t="shared" si="0"/>
        <v>0</v>
      </c>
    </row>
    <row r="11" spans="1:6" s="20" customFormat="1" ht="30" customHeight="1">
      <c r="A11" s="53" t="s">
        <v>44</v>
      </c>
      <c r="B11" s="54" t="s">
        <v>45</v>
      </c>
      <c r="C11" s="53" t="s">
        <v>34</v>
      </c>
      <c r="D11" s="55"/>
      <c r="E11" s="29"/>
      <c r="F11" s="30"/>
    </row>
    <row r="12" spans="1:6" s="20" customFormat="1" ht="30" customHeight="1">
      <c r="A12" s="53" t="s">
        <v>35</v>
      </c>
      <c r="B12" s="54" t="s">
        <v>46</v>
      </c>
      <c r="C12" s="53" t="s">
        <v>47</v>
      </c>
      <c r="D12" s="55">
        <v>63</v>
      </c>
      <c r="E12" s="29"/>
      <c r="F12" s="30">
        <f t="shared" si="0"/>
        <v>0</v>
      </c>
    </row>
    <row r="13" spans="1:6" s="20" customFormat="1" ht="30" customHeight="1">
      <c r="A13" s="53" t="s">
        <v>37</v>
      </c>
      <c r="B13" s="54" t="s">
        <v>48</v>
      </c>
      <c r="C13" s="53" t="s">
        <v>49</v>
      </c>
      <c r="D13" s="55">
        <v>17294</v>
      </c>
      <c r="E13" s="29"/>
      <c r="F13" s="30">
        <f t="shared" si="0"/>
        <v>0</v>
      </c>
    </row>
    <row r="14" spans="1:6" s="20" customFormat="1" ht="30" customHeight="1">
      <c r="A14" s="53" t="s">
        <v>38</v>
      </c>
      <c r="B14" s="54" t="s">
        <v>50</v>
      </c>
      <c r="C14" s="53" t="s">
        <v>49</v>
      </c>
      <c r="D14" s="55">
        <v>6014</v>
      </c>
      <c r="E14" s="29"/>
      <c r="F14" s="30">
        <f t="shared" si="0"/>
        <v>0</v>
      </c>
    </row>
    <row r="15" spans="1:6" s="20" customFormat="1" ht="30" customHeight="1">
      <c r="A15" s="53" t="s">
        <v>51</v>
      </c>
      <c r="B15" s="54" t="s">
        <v>52</v>
      </c>
      <c r="C15" s="53" t="s">
        <v>41</v>
      </c>
      <c r="D15" s="55">
        <v>30573</v>
      </c>
      <c r="E15" s="29"/>
      <c r="F15" s="30">
        <f t="shared" si="0"/>
        <v>0</v>
      </c>
    </row>
    <row r="16" spans="1:6" s="20" customFormat="1" ht="30" customHeight="1">
      <c r="A16" s="53" t="s">
        <v>53</v>
      </c>
      <c r="B16" s="54" t="s">
        <v>54</v>
      </c>
      <c r="C16" s="53" t="s">
        <v>41</v>
      </c>
      <c r="D16" s="55">
        <v>28086.6</v>
      </c>
      <c r="E16" s="29"/>
      <c r="F16" s="30">
        <f t="shared" si="0"/>
        <v>0</v>
      </c>
    </row>
    <row r="17" spans="1:6" s="20" customFormat="1" ht="30" customHeight="1">
      <c r="A17" s="53" t="s">
        <v>55</v>
      </c>
      <c r="B17" s="54" t="s">
        <v>56</v>
      </c>
      <c r="C17" s="53" t="s">
        <v>34</v>
      </c>
      <c r="D17" s="55"/>
      <c r="E17" s="29"/>
      <c r="F17" s="30"/>
    </row>
    <row r="18" spans="1:6" s="20" customFormat="1" ht="30" customHeight="1">
      <c r="A18" s="53" t="s">
        <v>35</v>
      </c>
      <c r="B18" s="54" t="s">
        <v>57</v>
      </c>
      <c r="C18" s="53" t="s">
        <v>41</v>
      </c>
      <c r="D18" s="55">
        <v>39024.5</v>
      </c>
      <c r="E18" s="29"/>
      <c r="F18" s="30">
        <f t="shared" si="0"/>
        <v>0</v>
      </c>
    </row>
    <row r="19" spans="1:6" s="20" customFormat="1" ht="30" customHeight="1">
      <c r="A19" s="53" t="s">
        <v>37</v>
      </c>
      <c r="B19" s="54" t="s">
        <v>58</v>
      </c>
      <c r="C19" s="53" t="s">
        <v>41</v>
      </c>
      <c r="D19" s="55">
        <v>29470.7</v>
      </c>
      <c r="E19" s="29"/>
      <c r="F19" s="30">
        <f t="shared" si="0"/>
        <v>0</v>
      </c>
    </row>
    <row r="20" spans="1:6" s="20" customFormat="1" ht="30" customHeight="1">
      <c r="A20" s="53" t="s">
        <v>38</v>
      </c>
      <c r="B20" s="54" t="s">
        <v>59</v>
      </c>
      <c r="C20" s="53" t="s">
        <v>41</v>
      </c>
      <c r="D20" s="55">
        <v>2431.1</v>
      </c>
      <c r="E20" s="29"/>
      <c r="F20" s="30">
        <f t="shared" si="0"/>
        <v>0</v>
      </c>
    </row>
    <row r="21" spans="1:6" s="20" customFormat="1" ht="30" customHeight="1">
      <c r="A21" s="53" t="s">
        <v>51</v>
      </c>
      <c r="B21" s="54" t="s">
        <v>60</v>
      </c>
      <c r="C21" s="53" t="s">
        <v>41</v>
      </c>
      <c r="D21" s="55">
        <v>11453.5</v>
      </c>
      <c r="E21" s="29"/>
      <c r="F21" s="30">
        <f t="shared" si="0"/>
        <v>0</v>
      </c>
    </row>
    <row r="22" spans="1:6" s="31" customFormat="1" ht="30" customHeight="1">
      <c r="A22" s="53" t="s">
        <v>53</v>
      </c>
      <c r="B22" s="54" t="s">
        <v>61</v>
      </c>
      <c r="C22" s="53" t="s">
        <v>41</v>
      </c>
      <c r="D22" s="55">
        <v>1501.4</v>
      </c>
      <c r="E22" s="29"/>
      <c r="F22" s="30">
        <f t="shared" si="0"/>
        <v>0</v>
      </c>
    </row>
    <row r="23" spans="1:11" s="31" customFormat="1" ht="30" customHeight="1">
      <c r="A23" s="53" t="s">
        <v>62</v>
      </c>
      <c r="B23" s="54" t="s">
        <v>63</v>
      </c>
      <c r="C23" s="53" t="s">
        <v>41</v>
      </c>
      <c r="D23" s="55">
        <v>1180.8</v>
      </c>
      <c r="E23" s="29"/>
      <c r="F23" s="30">
        <f t="shared" si="0"/>
        <v>0</v>
      </c>
      <c r="I23" s="33"/>
      <c r="J23" s="34"/>
      <c r="K23" s="35"/>
    </row>
    <row r="24" spans="1:11" s="31" customFormat="1" ht="30" customHeight="1">
      <c r="A24" s="53" t="s">
        <v>64</v>
      </c>
      <c r="B24" s="54" t="s">
        <v>65</v>
      </c>
      <c r="C24" s="53" t="s">
        <v>41</v>
      </c>
      <c r="D24" s="55">
        <v>59635.5</v>
      </c>
      <c r="E24" s="29"/>
      <c r="F24" s="30">
        <f t="shared" si="0"/>
        <v>0</v>
      </c>
      <c r="I24" s="33"/>
      <c r="J24" s="34"/>
      <c r="K24" s="35"/>
    </row>
    <row r="25" spans="1:11" s="31" customFormat="1" ht="30" customHeight="1">
      <c r="A25" s="53" t="s">
        <v>66</v>
      </c>
      <c r="B25" s="54" t="s">
        <v>67</v>
      </c>
      <c r="C25" s="53" t="s">
        <v>34</v>
      </c>
      <c r="D25" s="55"/>
      <c r="E25" s="29"/>
      <c r="F25" s="30"/>
      <c r="I25" s="33"/>
      <c r="J25" s="34"/>
      <c r="K25" s="35"/>
    </row>
    <row r="26" spans="1:11" s="31" customFormat="1" ht="30" customHeight="1">
      <c r="A26" s="53" t="s">
        <v>37</v>
      </c>
      <c r="B26" s="54" t="s">
        <v>68</v>
      </c>
      <c r="C26" s="53" t="s">
        <v>69</v>
      </c>
      <c r="D26" s="55">
        <v>7557.4</v>
      </c>
      <c r="E26" s="29"/>
      <c r="F26" s="30">
        <f t="shared" si="0"/>
        <v>0</v>
      </c>
      <c r="I26" s="33"/>
      <c r="J26" s="36"/>
      <c r="K26" s="35"/>
    </row>
    <row r="27" spans="1:11" s="31" customFormat="1" ht="30" customHeight="1">
      <c r="A27" s="53" t="s">
        <v>70</v>
      </c>
      <c r="B27" s="54" t="s">
        <v>71</v>
      </c>
      <c r="C27" s="53" t="s">
        <v>34</v>
      </c>
      <c r="D27" s="55"/>
      <c r="E27" s="29"/>
      <c r="F27" s="30"/>
      <c r="I27" s="33"/>
      <c r="J27" s="36"/>
      <c r="K27" s="35"/>
    </row>
    <row r="28" spans="1:11" s="31" customFormat="1" ht="30" customHeight="1">
      <c r="A28" s="53" t="s">
        <v>35</v>
      </c>
      <c r="B28" s="54" t="s">
        <v>72</v>
      </c>
      <c r="C28" s="53" t="s">
        <v>47</v>
      </c>
      <c r="D28" s="55">
        <v>296</v>
      </c>
      <c r="E28" s="29"/>
      <c r="F28" s="30">
        <f t="shared" si="0"/>
        <v>0</v>
      </c>
      <c r="I28" s="33"/>
      <c r="J28" s="36"/>
      <c r="K28" s="35"/>
    </row>
    <row r="29" spans="1:6" s="20" customFormat="1" ht="30" customHeight="1">
      <c r="A29" s="53" t="s">
        <v>73</v>
      </c>
      <c r="B29" s="54" t="s">
        <v>74</v>
      </c>
      <c r="C29" s="53" t="s">
        <v>34</v>
      </c>
      <c r="D29" s="55"/>
      <c r="E29" s="29"/>
      <c r="F29" s="30"/>
    </row>
    <row r="30" spans="1:6" s="20" customFormat="1" ht="30" customHeight="1">
      <c r="A30" s="53" t="s">
        <v>35</v>
      </c>
      <c r="B30" s="54" t="s">
        <v>75</v>
      </c>
      <c r="C30" s="53" t="s">
        <v>47</v>
      </c>
      <c r="D30" s="55">
        <v>210</v>
      </c>
      <c r="E30" s="29"/>
      <c r="F30" s="30">
        <f t="shared" si="0"/>
        <v>0</v>
      </c>
    </row>
    <row r="31" spans="1:6" s="20" customFormat="1" ht="30" customHeight="1">
      <c r="A31" s="53" t="s">
        <v>76</v>
      </c>
      <c r="B31" s="54" t="s">
        <v>77</v>
      </c>
      <c r="C31" s="53" t="s">
        <v>34</v>
      </c>
      <c r="D31" s="55"/>
      <c r="E31" s="29"/>
      <c r="F31" s="30"/>
    </row>
    <row r="32" spans="1:6" s="20" customFormat="1" ht="30" customHeight="1">
      <c r="A32" s="53" t="s">
        <v>35</v>
      </c>
      <c r="B32" s="54" t="s">
        <v>78</v>
      </c>
      <c r="C32" s="53" t="s">
        <v>49</v>
      </c>
      <c r="D32" s="55">
        <v>360</v>
      </c>
      <c r="E32" s="29"/>
      <c r="F32" s="30">
        <f t="shared" si="0"/>
        <v>0</v>
      </c>
    </row>
    <row r="33" spans="1:6" s="20" customFormat="1" ht="30" customHeight="1">
      <c r="A33" s="53" t="s">
        <v>79</v>
      </c>
      <c r="B33" s="54" t="s">
        <v>80</v>
      </c>
      <c r="C33" s="53" t="s">
        <v>161</v>
      </c>
      <c r="D33" s="55">
        <v>200</v>
      </c>
      <c r="E33" s="29"/>
      <c r="F33" s="30">
        <f t="shared" si="0"/>
        <v>0</v>
      </c>
    </row>
    <row r="34" spans="1:6" ht="30" customHeight="1">
      <c r="A34" s="63" t="s">
        <v>81</v>
      </c>
      <c r="B34" s="63"/>
      <c r="C34" s="63"/>
      <c r="D34" s="83">
        <f>ROUND(SUM(F5:F33),0)</f>
        <v>0</v>
      </c>
      <c r="E34" s="83"/>
      <c r="F34" s="32" t="s">
        <v>31</v>
      </c>
    </row>
  </sheetData>
  <sheetProtection password="E1F6" sheet="1"/>
  <protectedRanges>
    <protectedRange sqref="E6 E8:E10 E12:E16 E18:E24 E26 E28 E30 E32: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75" right="0.75" top="0.79" bottom="1.46" header="0.51" footer="1.2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J32" sqref="J32"/>
    </sheetView>
  </sheetViews>
  <sheetFormatPr defaultColWidth="9.00390625" defaultRowHeight="14.25"/>
  <cols>
    <col min="1" max="1" width="9.75390625" style="10" customWidth="1"/>
    <col min="2" max="2" width="29.375" style="9" customWidth="1"/>
    <col min="3" max="3" width="8.50390625" style="9" customWidth="1"/>
    <col min="4" max="4" width="10.625" style="11" customWidth="1"/>
    <col min="5" max="5" width="10.625" style="12" customWidth="1"/>
    <col min="6" max="6" width="12.1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29.25" customHeight="1">
      <c r="A1" s="70" t="s">
        <v>0</v>
      </c>
      <c r="B1" s="70"/>
      <c r="C1" s="70"/>
      <c r="D1" s="70"/>
      <c r="E1" s="70"/>
      <c r="F1" s="70"/>
    </row>
    <row r="2" spans="1:6" ht="27.75" customHeight="1">
      <c r="A2" s="13" t="s">
        <v>1</v>
      </c>
      <c r="B2" s="71" t="str">
        <f>'第100章'!B2</f>
        <v>房山区顾八路（顾郑路-大件路）大修工程</v>
      </c>
      <c r="C2" s="71"/>
      <c r="D2" s="72"/>
      <c r="E2" s="73" t="s">
        <v>32</v>
      </c>
      <c r="F2" s="73"/>
    </row>
    <row r="3" spans="1:6" ht="30" customHeight="1">
      <c r="A3" s="74" t="s">
        <v>82</v>
      </c>
      <c r="B3" s="74"/>
      <c r="C3" s="74"/>
      <c r="D3" s="74"/>
      <c r="E3" s="74"/>
      <c r="F3" s="74"/>
    </row>
    <row r="4" spans="1:6" ht="30" customHeight="1">
      <c r="A4" s="14" t="s">
        <v>5</v>
      </c>
      <c r="B4" s="15" t="s">
        <v>6</v>
      </c>
      <c r="C4" s="15" t="s">
        <v>7</v>
      </c>
      <c r="D4" s="16" t="s">
        <v>8</v>
      </c>
      <c r="E4" s="17" t="s">
        <v>9</v>
      </c>
      <c r="F4" s="17" t="s">
        <v>10</v>
      </c>
    </row>
    <row r="5" spans="1:6" s="38" customFormat="1" ht="25.5" customHeight="1">
      <c r="A5" s="56" t="s">
        <v>83</v>
      </c>
      <c r="B5" s="57" t="s">
        <v>84</v>
      </c>
      <c r="C5" s="56" t="s">
        <v>34</v>
      </c>
      <c r="D5" s="55"/>
      <c r="E5" s="47"/>
      <c r="F5" s="43"/>
    </row>
    <row r="6" spans="1:6" s="38" customFormat="1" ht="25.5" customHeight="1">
      <c r="A6" s="56" t="s">
        <v>35</v>
      </c>
      <c r="B6" s="57" t="s">
        <v>85</v>
      </c>
      <c r="C6" s="56" t="s">
        <v>41</v>
      </c>
      <c r="D6" s="55">
        <v>38918</v>
      </c>
      <c r="E6" s="47"/>
      <c r="F6" s="43">
        <f>ROUND(D6*E6,0)</f>
        <v>0</v>
      </c>
    </row>
    <row r="7" spans="1:6" s="38" customFormat="1" ht="25.5" customHeight="1">
      <c r="A7" s="56" t="s">
        <v>86</v>
      </c>
      <c r="B7" s="57" t="s">
        <v>87</v>
      </c>
      <c r="C7" s="56" t="s">
        <v>34</v>
      </c>
      <c r="D7" s="55"/>
      <c r="E7" s="47"/>
      <c r="F7" s="43"/>
    </row>
    <row r="8" spans="1:6" s="38" customFormat="1" ht="33.75" customHeight="1">
      <c r="A8" s="56" t="s">
        <v>35</v>
      </c>
      <c r="B8" s="57" t="s">
        <v>159</v>
      </c>
      <c r="C8" s="56" t="s">
        <v>41</v>
      </c>
      <c r="D8" s="55">
        <v>39119.5</v>
      </c>
      <c r="E8" s="47"/>
      <c r="F8" s="43">
        <f aca="true" t="shared" si="0" ref="F8:F44">ROUND(D8*E8,0)</f>
        <v>0</v>
      </c>
    </row>
    <row r="9" spans="1:6" s="38" customFormat="1" ht="38.25" customHeight="1">
      <c r="A9" s="56" t="s">
        <v>88</v>
      </c>
      <c r="B9" s="57" t="s">
        <v>89</v>
      </c>
      <c r="C9" s="56" t="s">
        <v>34</v>
      </c>
      <c r="D9" s="55"/>
      <c r="E9" s="47"/>
      <c r="F9" s="43"/>
    </row>
    <row r="10" spans="1:6" s="38" customFormat="1" ht="36" customHeight="1">
      <c r="A10" s="56" t="s">
        <v>35</v>
      </c>
      <c r="B10" s="57" t="s">
        <v>90</v>
      </c>
      <c r="C10" s="56" t="s">
        <v>41</v>
      </c>
      <c r="D10" s="55">
        <v>29006.6</v>
      </c>
      <c r="E10" s="47"/>
      <c r="F10" s="43">
        <f t="shared" si="0"/>
        <v>0</v>
      </c>
    </row>
    <row r="11" spans="1:6" s="38" customFormat="1" ht="24" customHeight="1">
      <c r="A11" s="56" t="s">
        <v>37</v>
      </c>
      <c r="B11" s="57" t="s">
        <v>91</v>
      </c>
      <c r="C11" s="56" t="s">
        <v>41</v>
      </c>
      <c r="D11" s="55">
        <v>39255.4</v>
      </c>
      <c r="E11" s="47"/>
      <c r="F11" s="43">
        <f t="shared" si="0"/>
        <v>0</v>
      </c>
    </row>
    <row r="12" spans="1:6" s="38" customFormat="1" ht="24" customHeight="1">
      <c r="A12" s="56" t="s">
        <v>38</v>
      </c>
      <c r="B12" s="57" t="s">
        <v>92</v>
      </c>
      <c r="C12" s="56" t="s">
        <v>41</v>
      </c>
      <c r="D12" s="55">
        <v>20516</v>
      </c>
      <c r="E12" s="47"/>
      <c r="F12" s="43">
        <f t="shared" si="0"/>
        <v>0</v>
      </c>
    </row>
    <row r="13" spans="1:6" s="38" customFormat="1" ht="24" customHeight="1">
      <c r="A13" s="56" t="s">
        <v>93</v>
      </c>
      <c r="B13" s="57" t="s">
        <v>94</v>
      </c>
      <c r="C13" s="56" t="s">
        <v>34</v>
      </c>
      <c r="D13" s="55"/>
      <c r="E13" s="47"/>
      <c r="F13" s="43"/>
    </row>
    <row r="14" spans="1:6" s="38" customFormat="1" ht="37.5" customHeight="1">
      <c r="A14" s="56" t="s">
        <v>35</v>
      </c>
      <c r="B14" s="57" t="s">
        <v>95</v>
      </c>
      <c r="C14" s="56" t="s">
        <v>41</v>
      </c>
      <c r="D14" s="55">
        <v>78778</v>
      </c>
      <c r="E14" s="47"/>
      <c r="F14" s="43">
        <f t="shared" si="0"/>
        <v>0</v>
      </c>
    </row>
    <row r="15" spans="1:6" s="38" customFormat="1" ht="28.5" customHeight="1">
      <c r="A15" s="56" t="s">
        <v>96</v>
      </c>
      <c r="B15" s="57" t="s">
        <v>97</v>
      </c>
      <c r="C15" s="56" t="s">
        <v>34</v>
      </c>
      <c r="D15" s="55"/>
      <c r="E15" s="47"/>
      <c r="F15" s="43"/>
    </row>
    <row r="16" spans="1:6" s="38" customFormat="1" ht="28.5" customHeight="1">
      <c r="A16" s="56" t="s">
        <v>35</v>
      </c>
      <c r="B16" s="57" t="s">
        <v>98</v>
      </c>
      <c r="C16" s="56" t="s">
        <v>41</v>
      </c>
      <c r="D16" s="55">
        <v>65112.5</v>
      </c>
      <c r="E16" s="47"/>
      <c r="F16" s="43">
        <f t="shared" si="0"/>
        <v>0</v>
      </c>
    </row>
    <row r="17" spans="1:6" s="38" customFormat="1" ht="28.5" customHeight="1">
      <c r="A17" s="56" t="s">
        <v>99</v>
      </c>
      <c r="B17" s="57" t="s">
        <v>100</v>
      </c>
      <c r="C17" s="56" t="s">
        <v>34</v>
      </c>
      <c r="D17" s="55"/>
      <c r="E17" s="47"/>
      <c r="F17" s="43"/>
    </row>
    <row r="18" spans="1:6" s="38" customFormat="1" ht="28.5" customHeight="1">
      <c r="A18" s="56" t="s">
        <v>35</v>
      </c>
      <c r="B18" s="57" t="s">
        <v>101</v>
      </c>
      <c r="C18" s="56" t="s">
        <v>41</v>
      </c>
      <c r="D18" s="55">
        <v>81697.3</v>
      </c>
      <c r="E18" s="47"/>
      <c r="F18" s="43">
        <f t="shared" si="0"/>
        <v>0</v>
      </c>
    </row>
    <row r="19" spans="1:6" s="38" customFormat="1" ht="32.25" customHeight="1">
      <c r="A19" s="56" t="s">
        <v>37</v>
      </c>
      <c r="B19" s="57" t="s">
        <v>102</v>
      </c>
      <c r="C19" s="56" t="s">
        <v>41</v>
      </c>
      <c r="D19" s="55">
        <v>3080.5</v>
      </c>
      <c r="E19" s="47"/>
      <c r="F19" s="43">
        <f t="shared" si="0"/>
        <v>0</v>
      </c>
    </row>
    <row r="20" spans="1:6" s="38" customFormat="1" ht="24" customHeight="1">
      <c r="A20" s="56" t="s">
        <v>38</v>
      </c>
      <c r="B20" s="57" t="s">
        <v>103</v>
      </c>
      <c r="C20" s="56" t="s">
        <v>41</v>
      </c>
      <c r="D20" s="55">
        <v>420</v>
      </c>
      <c r="E20" s="47"/>
      <c r="F20" s="43">
        <f t="shared" si="0"/>
        <v>0</v>
      </c>
    </row>
    <row r="21" spans="1:6" s="38" customFormat="1" ht="24" customHeight="1">
      <c r="A21" s="56" t="s">
        <v>104</v>
      </c>
      <c r="B21" s="57" t="s">
        <v>105</v>
      </c>
      <c r="C21" s="56" t="s">
        <v>34</v>
      </c>
      <c r="D21" s="55"/>
      <c r="E21" s="47"/>
      <c r="F21" s="43"/>
    </row>
    <row r="22" spans="1:6" s="38" customFormat="1" ht="24" customHeight="1">
      <c r="A22" s="56" t="s">
        <v>35</v>
      </c>
      <c r="B22" s="57" t="s">
        <v>106</v>
      </c>
      <c r="C22" s="56" t="s">
        <v>41</v>
      </c>
      <c r="D22" s="55">
        <v>59112.7</v>
      </c>
      <c r="E22" s="47"/>
      <c r="F22" s="43">
        <f t="shared" si="0"/>
        <v>0</v>
      </c>
    </row>
    <row r="23" spans="1:6" s="38" customFormat="1" ht="24" customHeight="1">
      <c r="A23" s="56" t="s">
        <v>107</v>
      </c>
      <c r="B23" s="57" t="s">
        <v>108</v>
      </c>
      <c r="C23" s="56" t="s">
        <v>34</v>
      </c>
      <c r="D23" s="55"/>
      <c r="E23" s="47"/>
      <c r="F23" s="43"/>
    </row>
    <row r="24" spans="1:6" s="38" customFormat="1" ht="36" customHeight="1">
      <c r="A24" s="56" t="s">
        <v>35</v>
      </c>
      <c r="B24" s="57" t="s">
        <v>109</v>
      </c>
      <c r="C24" s="56" t="s">
        <v>41</v>
      </c>
      <c r="D24" s="55">
        <v>77886</v>
      </c>
      <c r="E24" s="47"/>
      <c r="F24" s="43">
        <f t="shared" si="0"/>
        <v>0</v>
      </c>
    </row>
    <row r="25" spans="1:6" s="38" customFormat="1" ht="25.5" customHeight="1">
      <c r="A25" s="56" t="s">
        <v>110</v>
      </c>
      <c r="B25" s="57" t="s">
        <v>111</v>
      </c>
      <c r="C25" s="56" t="s">
        <v>47</v>
      </c>
      <c r="D25" s="55">
        <v>704.6</v>
      </c>
      <c r="E25" s="48"/>
      <c r="F25" s="43">
        <f t="shared" si="0"/>
        <v>0</v>
      </c>
    </row>
    <row r="26" spans="1:6" s="38" customFormat="1" ht="25.5" customHeight="1">
      <c r="A26" s="56" t="s">
        <v>112</v>
      </c>
      <c r="B26" s="57" t="s">
        <v>113</v>
      </c>
      <c r="C26" s="56" t="s">
        <v>34</v>
      </c>
      <c r="D26" s="55"/>
      <c r="E26" s="48"/>
      <c r="F26" s="43"/>
    </row>
    <row r="27" spans="1:8" s="38" customFormat="1" ht="25.5" customHeight="1">
      <c r="A27" s="56" t="s">
        <v>35</v>
      </c>
      <c r="B27" s="57" t="s">
        <v>114</v>
      </c>
      <c r="C27" s="56" t="s">
        <v>41</v>
      </c>
      <c r="D27" s="55">
        <v>920</v>
      </c>
      <c r="E27" s="48"/>
      <c r="F27" s="43">
        <f t="shared" si="0"/>
        <v>0</v>
      </c>
      <c r="H27" s="49"/>
    </row>
    <row r="28" spans="1:8" s="38" customFormat="1" ht="25.5" customHeight="1">
      <c r="A28" s="56" t="s">
        <v>115</v>
      </c>
      <c r="B28" s="57" t="s">
        <v>116</v>
      </c>
      <c r="C28" s="56" t="s">
        <v>34</v>
      </c>
      <c r="D28" s="55"/>
      <c r="E28" s="48"/>
      <c r="F28" s="43"/>
      <c r="H28" s="49"/>
    </row>
    <row r="29" spans="1:8" s="38" customFormat="1" ht="34.5" customHeight="1">
      <c r="A29" s="56" t="s">
        <v>35</v>
      </c>
      <c r="B29" s="57" t="s">
        <v>117</v>
      </c>
      <c r="C29" s="56" t="s">
        <v>49</v>
      </c>
      <c r="D29" s="55">
        <v>7070.1</v>
      </c>
      <c r="E29" s="48"/>
      <c r="F29" s="43">
        <f t="shared" si="0"/>
        <v>0</v>
      </c>
      <c r="H29" s="49"/>
    </row>
    <row r="30" spans="1:8" s="38" customFormat="1" ht="34.5" customHeight="1">
      <c r="A30" s="56" t="s">
        <v>37</v>
      </c>
      <c r="B30" s="57" t="s">
        <v>118</v>
      </c>
      <c r="C30" s="56" t="s">
        <v>49</v>
      </c>
      <c r="D30" s="55">
        <v>18387.2</v>
      </c>
      <c r="E30" s="48"/>
      <c r="F30" s="43">
        <f t="shared" si="0"/>
        <v>0</v>
      </c>
      <c r="H30" s="49"/>
    </row>
    <row r="31" spans="1:8" s="38" customFormat="1" ht="22.5" customHeight="1">
      <c r="A31" s="56" t="s">
        <v>119</v>
      </c>
      <c r="B31" s="57" t="s">
        <v>120</v>
      </c>
      <c r="C31" s="56" t="s">
        <v>34</v>
      </c>
      <c r="D31" s="55"/>
      <c r="E31" s="48"/>
      <c r="F31" s="43"/>
      <c r="H31" s="49"/>
    </row>
    <row r="32" spans="1:8" s="38" customFormat="1" ht="22.5" customHeight="1">
      <c r="A32" s="56" t="s">
        <v>35</v>
      </c>
      <c r="B32" s="57" t="s">
        <v>121</v>
      </c>
      <c r="C32" s="56" t="s">
        <v>41</v>
      </c>
      <c r="D32" s="55">
        <v>30573</v>
      </c>
      <c r="E32" s="48"/>
      <c r="F32" s="43">
        <f t="shared" si="0"/>
        <v>0</v>
      </c>
      <c r="H32" s="49"/>
    </row>
    <row r="33" spans="1:8" s="38" customFormat="1" ht="22.5" customHeight="1">
      <c r="A33" s="56" t="s">
        <v>37</v>
      </c>
      <c r="B33" s="57" t="s">
        <v>122</v>
      </c>
      <c r="C33" s="56" t="s">
        <v>49</v>
      </c>
      <c r="D33" s="55">
        <v>624</v>
      </c>
      <c r="E33" s="48"/>
      <c r="F33" s="43">
        <f t="shared" si="0"/>
        <v>0</v>
      </c>
      <c r="H33" s="49"/>
    </row>
    <row r="34" spans="1:8" s="38" customFormat="1" ht="22.5" customHeight="1">
      <c r="A34" s="56" t="s">
        <v>123</v>
      </c>
      <c r="B34" s="57" t="s">
        <v>124</v>
      </c>
      <c r="C34" s="56" t="s">
        <v>34</v>
      </c>
      <c r="D34" s="55"/>
      <c r="E34" s="48"/>
      <c r="F34" s="43"/>
      <c r="H34" s="49"/>
    </row>
    <row r="35" spans="1:8" s="38" customFormat="1" ht="22.5" customHeight="1">
      <c r="A35" s="56" t="s">
        <v>35</v>
      </c>
      <c r="B35" s="57" t="s">
        <v>125</v>
      </c>
      <c r="C35" s="56" t="s">
        <v>41</v>
      </c>
      <c r="D35" s="55">
        <v>175</v>
      </c>
      <c r="E35" s="48"/>
      <c r="F35" s="43">
        <f t="shared" si="0"/>
        <v>0</v>
      </c>
      <c r="H35" s="49"/>
    </row>
    <row r="36" spans="1:8" s="38" customFormat="1" ht="22.5" customHeight="1">
      <c r="A36" s="56" t="s">
        <v>37</v>
      </c>
      <c r="B36" s="57" t="s">
        <v>126</v>
      </c>
      <c r="C36" s="56" t="s">
        <v>41</v>
      </c>
      <c r="D36" s="55">
        <v>175</v>
      </c>
      <c r="E36" s="48"/>
      <c r="F36" s="43">
        <f t="shared" si="0"/>
        <v>0</v>
      </c>
      <c r="H36" s="49"/>
    </row>
    <row r="37" spans="1:8" s="38" customFormat="1" ht="22.5" customHeight="1">
      <c r="A37" s="56" t="s">
        <v>127</v>
      </c>
      <c r="B37" s="57" t="s">
        <v>128</v>
      </c>
      <c r="C37" s="56" t="s">
        <v>34</v>
      </c>
      <c r="D37" s="55"/>
      <c r="E37" s="48"/>
      <c r="F37" s="43"/>
      <c r="H37" s="49"/>
    </row>
    <row r="38" spans="1:8" s="38" customFormat="1" ht="22.5" customHeight="1">
      <c r="A38" s="56" t="s">
        <v>35</v>
      </c>
      <c r="B38" s="57" t="s">
        <v>129</v>
      </c>
      <c r="C38" s="56" t="s">
        <v>49</v>
      </c>
      <c r="D38" s="55">
        <v>15</v>
      </c>
      <c r="E38" s="48"/>
      <c r="F38" s="43">
        <f t="shared" si="0"/>
        <v>0</v>
      </c>
      <c r="H38" s="49"/>
    </row>
    <row r="39" spans="1:8" s="38" customFormat="1" ht="22.5" customHeight="1">
      <c r="A39" s="56" t="s">
        <v>130</v>
      </c>
      <c r="B39" s="57" t="s">
        <v>131</v>
      </c>
      <c r="C39" s="56" t="s">
        <v>34</v>
      </c>
      <c r="D39" s="55"/>
      <c r="E39" s="48"/>
      <c r="F39" s="43"/>
      <c r="H39" s="49"/>
    </row>
    <row r="40" spans="1:8" s="38" customFormat="1" ht="22.5" customHeight="1">
      <c r="A40" s="56" t="s">
        <v>35</v>
      </c>
      <c r="B40" s="57" t="s">
        <v>132</v>
      </c>
      <c r="C40" s="56" t="s">
        <v>133</v>
      </c>
      <c r="D40" s="58">
        <v>88</v>
      </c>
      <c r="E40" s="48"/>
      <c r="F40" s="43">
        <f t="shared" si="0"/>
        <v>0</v>
      </c>
      <c r="H40" s="49"/>
    </row>
    <row r="41" spans="1:8" s="38" customFormat="1" ht="22.5" customHeight="1">
      <c r="A41" s="56" t="s">
        <v>37</v>
      </c>
      <c r="B41" s="57" t="s">
        <v>134</v>
      </c>
      <c r="C41" s="56" t="s">
        <v>36</v>
      </c>
      <c r="D41" s="58">
        <v>159</v>
      </c>
      <c r="E41" s="48"/>
      <c r="F41" s="43">
        <f t="shared" si="0"/>
        <v>0</v>
      </c>
      <c r="H41" s="49"/>
    </row>
    <row r="42" spans="1:8" s="38" customFormat="1" ht="22.5" customHeight="1">
      <c r="A42" s="56" t="s">
        <v>135</v>
      </c>
      <c r="B42" s="57" t="s">
        <v>136</v>
      </c>
      <c r="C42" s="56" t="s">
        <v>49</v>
      </c>
      <c r="D42" s="55">
        <v>85</v>
      </c>
      <c r="E42" s="48"/>
      <c r="F42" s="43">
        <f t="shared" si="0"/>
        <v>0</v>
      </c>
      <c r="H42" s="49"/>
    </row>
    <row r="43" spans="1:8" s="38" customFormat="1" ht="22.5" customHeight="1">
      <c r="A43" s="56" t="s">
        <v>137</v>
      </c>
      <c r="B43" s="57" t="s">
        <v>138</v>
      </c>
      <c r="C43" s="56" t="s">
        <v>34</v>
      </c>
      <c r="D43" s="55"/>
      <c r="E43" s="48"/>
      <c r="F43" s="43"/>
      <c r="H43" s="49"/>
    </row>
    <row r="44" spans="1:8" s="38" customFormat="1" ht="22.5" customHeight="1">
      <c r="A44" s="56" t="s">
        <v>35</v>
      </c>
      <c r="B44" s="57" t="s">
        <v>139</v>
      </c>
      <c r="C44" s="56" t="s">
        <v>47</v>
      </c>
      <c r="D44" s="55">
        <v>59.4</v>
      </c>
      <c r="E44" s="48"/>
      <c r="F44" s="43">
        <f t="shared" si="0"/>
        <v>0</v>
      </c>
      <c r="H44" s="49"/>
    </row>
    <row r="45" spans="1:6" ht="22.5" customHeight="1">
      <c r="A45" s="75" t="s">
        <v>140</v>
      </c>
      <c r="B45" s="75"/>
      <c r="C45" s="75"/>
      <c r="D45" s="76">
        <f>ROUND(SUM(F5:F44),0)</f>
        <v>0</v>
      </c>
      <c r="E45" s="76"/>
      <c r="F45" s="18" t="s">
        <v>31</v>
      </c>
    </row>
  </sheetData>
  <sheetProtection password="E1F6" sheet="1"/>
  <protectedRanges>
    <protectedRange sqref="E6 E8 E10:E12 E14 E16 E18:E20 E22 E24:E25 E27 E29:E30 E32:E33 E35:E36 E38 E40:E42 E44" name="区域1"/>
  </protectedRanges>
  <mergeCells count="6">
    <mergeCell ref="A1:F1"/>
    <mergeCell ref="B2:D2"/>
    <mergeCell ref="E2:F2"/>
    <mergeCell ref="A3:F3"/>
    <mergeCell ref="A45:C45"/>
    <mergeCell ref="D45:E45"/>
  </mergeCells>
  <printOptions horizontalCentered="1"/>
  <pageMargins left="0.75" right="0.75" top="0.79" bottom="1.27" header="0.51" footer="0.9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80" t="s">
        <v>141</v>
      </c>
      <c r="B1" s="80"/>
      <c r="C1" s="80"/>
      <c r="D1" s="80"/>
    </row>
    <row r="2" spans="1:4" s="1" customFormat="1" ht="33" customHeight="1">
      <c r="A2" s="2" t="str">
        <f>"工程名称："</f>
        <v>工程名称：</v>
      </c>
      <c r="B2" s="81" t="str">
        <f>'第100章'!B2</f>
        <v>房山区顾八路（顾郑路-大件路）大修工程</v>
      </c>
      <c r="C2" s="81"/>
      <c r="D2" s="3" t="s">
        <v>32</v>
      </c>
    </row>
    <row r="3" spans="1:4" ht="33" customHeight="1">
      <c r="A3" s="4" t="s">
        <v>142</v>
      </c>
      <c r="B3" s="4" t="s">
        <v>143</v>
      </c>
      <c r="C3" s="4" t="s">
        <v>144</v>
      </c>
      <c r="D3" s="5" t="s">
        <v>145</v>
      </c>
    </row>
    <row r="4" spans="1:4" ht="33" customHeight="1">
      <c r="A4" s="6">
        <v>1</v>
      </c>
      <c r="B4" s="6">
        <v>100</v>
      </c>
      <c r="C4" s="6" t="s">
        <v>146</v>
      </c>
      <c r="D4" s="7">
        <f>'第100章'!D14</f>
        <v>0</v>
      </c>
    </row>
    <row r="5" spans="1:4" ht="33" customHeight="1">
      <c r="A5" s="6">
        <v>2</v>
      </c>
      <c r="B5" s="6">
        <v>200</v>
      </c>
      <c r="C5" s="6" t="s">
        <v>147</v>
      </c>
      <c r="D5" s="7">
        <f>'第200章'!D34</f>
        <v>0</v>
      </c>
    </row>
    <row r="6" spans="1:4" ht="33" customHeight="1">
      <c r="A6" s="6">
        <v>3</v>
      </c>
      <c r="B6" s="6">
        <v>300</v>
      </c>
      <c r="C6" s="6" t="s">
        <v>148</v>
      </c>
      <c r="D6" s="7">
        <f>'第300章 '!D45</f>
        <v>0</v>
      </c>
    </row>
    <row r="7" spans="1:4" ht="33" customHeight="1">
      <c r="A7" s="6">
        <v>4</v>
      </c>
      <c r="B7" s="6">
        <v>400</v>
      </c>
      <c r="C7" s="6" t="s">
        <v>149</v>
      </c>
      <c r="D7" s="7"/>
    </row>
    <row r="8" spans="1:4" ht="33" customHeight="1">
      <c r="A8" s="6">
        <v>5</v>
      </c>
      <c r="B8" s="6">
        <v>500</v>
      </c>
      <c r="C8" s="6" t="s">
        <v>150</v>
      </c>
      <c r="D8" s="7"/>
    </row>
    <row r="9" spans="1:4" ht="33" customHeight="1">
      <c r="A9" s="6">
        <v>6</v>
      </c>
      <c r="B9" s="6">
        <v>600</v>
      </c>
      <c r="C9" s="6" t="s">
        <v>151</v>
      </c>
      <c r="D9" s="7"/>
    </row>
    <row r="10" spans="1:4" ht="33" customHeight="1">
      <c r="A10" s="6">
        <v>7</v>
      </c>
      <c r="B10" s="6">
        <v>700</v>
      </c>
      <c r="C10" s="6" t="s">
        <v>152</v>
      </c>
      <c r="D10" s="7"/>
    </row>
    <row r="11" spans="1:4" ht="33" customHeight="1">
      <c r="A11" s="6">
        <v>8</v>
      </c>
      <c r="B11" s="77" t="s">
        <v>153</v>
      </c>
      <c r="C11" s="77"/>
      <c r="D11" s="8">
        <f>SUM(D4:D10)</f>
        <v>0</v>
      </c>
    </row>
    <row r="12" spans="1:4" ht="33" customHeight="1">
      <c r="A12" s="6">
        <v>9</v>
      </c>
      <c r="B12" s="77" t="s">
        <v>154</v>
      </c>
      <c r="C12" s="77"/>
      <c r="D12" s="8"/>
    </row>
    <row r="13" spans="1:4" ht="33" customHeight="1">
      <c r="A13" s="6">
        <v>10</v>
      </c>
      <c r="B13" s="77" t="s">
        <v>155</v>
      </c>
      <c r="C13" s="77"/>
      <c r="D13" s="8">
        <v>339029</v>
      </c>
    </row>
    <row r="14" spans="1:4" ht="33" customHeight="1">
      <c r="A14" s="6">
        <v>11</v>
      </c>
      <c r="B14" s="82" t="s">
        <v>156</v>
      </c>
      <c r="C14" s="82"/>
      <c r="D14" s="8">
        <f>ROUND(D11-D12-D13,0)</f>
        <v>-339029</v>
      </c>
    </row>
    <row r="15" spans="1:4" ht="33" customHeight="1">
      <c r="A15" s="6">
        <v>12</v>
      </c>
      <c r="B15" s="77" t="s">
        <v>157</v>
      </c>
      <c r="C15" s="77"/>
      <c r="D15" s="8">
        <f>ROUND(D14*5%,0)</f>
        <v>-16951</v>
      </c>
    </row>
    <row r="16" spans="1:4" ht="33" customHeight="1">
      <c r="A16" s="6">
        <v>13</v>
      </c>
      <c r="B16" s="77" t="s">
        <v>158</v>
      </c>
      <c r="C16" s="77"/>
      <c r="D16" s="8">
        <f>D11+D15</f>
        <v>-16951</v>
      </c>
    </row>
    <row r="17" spans="1:4" ht="30" customHeight="1">
      <c r="A17" s="78"/>
      <c r="B17" s="79"/>
      <c r="C17" s="79"/>
      <c r="D17" s="79"/>
    </row>
  </sheetData>
  <sheetProtection password="E1F6" sheet="1"/>
  <protectedRanges>
    <protectedRange sqref="D13" name="区域1"/>
  </protectedRanges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5" right="0.75" top="0.75" bottom="1.97" header="0.31" footer="1.6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陈章金</cp:lastModifiedBy>
  <cp:lastPrinted>2017-02-06T03:29:47Z</cp:lastPrinted>
  <dcterms:created xsi:type="dcterms:W3CDTF">2008-04-07T07:00:19Z</dcterms:created>
  <dcterms:modified xsi:type="dcterms:W3CDTF">2017-02-06T03:41:02Z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