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tabRatio="610" activeTab="1"/>
  </bookViews>
  <sheets>
    <sheet name="第100章" sheetId="1" r:id="rId1"/>
    <sheet name="第600章 " sheetId="2" r:id="rId2"/>
    <sheet name="汇总表" sheetId="3" r:id="rId3"/>
  </sheets>
  <definedNames>
    <definedName name="_xlnm.Print_Titles" localSheetId="1">'第600章 '!$1:$4</definedName>
  </definedNames>
  <calcPr fullCalcOnLoad="1"/>
</workbook>
</file>

<file path=xl/sharedStrings.xml><?xml version="1.0" encoding="utf-8"?>
<sst xmlns="http://schemas.openxmlformats.org/spreadsheetml/2006/main" count="158" uniqueCount="104">
  <si>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</si>
  <si>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</si>
  <si>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</si>
  <si>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</si>
  <si>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</si>
  <si>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</si>
  <si>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</si>
  <si>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</si>
  <si>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</si>
  <si>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</si>
  <si>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</si>
  <si>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</si>
  <si>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</si>
  <si>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</si>
  <si>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</si>
  <si>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</si>
  <si>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</si>
  <si>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</si>
  <si>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</si>
  <si>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</si>
  <si>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</si>
  <si>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</si>
  <si>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</si>
  <si>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</si>
  <si>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-b</t>
  </si>
  <si>
    <t>m2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</si>
  <si>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</si>
  <si>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</si>
  <si>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</si>
  <si>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</si>
  <si>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</si>
  <si>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</si>
  <si>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</si>
  <si>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</si>
  <si>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</si>
  <si>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</si>
  <si>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</si>
  <si>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</si>
  <si>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</si>
  <si>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</si>
  <si>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</si>
  <si>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</si>
  <si>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</si>
  <si>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清单  第600章 合计   人民币</t>
  </si>
  <si>
    <t>安全设施及预埋管线</t>
  </si>
  <si>
    <t>清单     第600章  安全设施及预埋管线</t>
  </si>
  <si>
    <t>604-5</t>
  </si>
  <si>
    <t>单悬臂式交通标志</t>
  </si>
  <si>
    <t>套</t>
  </si>
  <si>
    <t>604-12</t>
  </si>
  <si>
    <t>605-1</t>
  </si>
  <si>
    <t>热熔型涂料路面标线</t>
  </si>
  <si>
    <t>热熔型涂料标线</t>
  </si>
  <si>
    <t>个</t>
  </si>
  <si>
    <t>房山区贾金路大修工程-交通工程</t>
  </si>
  <si>
    <t>602-1</t>
  </si>
  <si>
    <t>混凝土护栏</t>
  </si>
  <si>
    <t>新建跺式护栏（基础1m）</t>
  </si>
  <si>
    <t>m</t>
  </si>
  <si>
    <t>新建跺式护栏（基础2m）</t>
  </si>
  <si>
    <t>602-2</t>
  </si>
  <si>
    <t>单面波形梁钢护栏</t>
  </si>
  <si>
    <t>新建波形梁护栏</t>
  </si>
  <si>
    <t>602-8</t>
  </si>
  <si>
    <t>拆除干砌片石挡墙</t>
  </si>
  <si>
    <t>m3</t>
  </si>
  <si>
    <t>602-9</t>
  </si>
  <si>
    <t>涵洞护栏</t>
  </si>
  <si>
    <t>604-1</t>
  </si>
  <si>
    <t>单柱式交通标志</t>
  </si>
  <si>
    <t>D800（圆形）</t>
  </si>
  <si>
    <t>D800（八角形）</t>
  </si>
  <si>
    <t>-c</t>
  </si>
  <si>
    <t>800*800</t>
  </si>
  <si>
    <t>-d</t>
  </si>
  <si>
    <t>850*1125</t>
  </si>
  <si>
    <t>-e</t>
  </si>
  <si>
    <t>D800+D800（圆形）</t>
  </si>
  <si>
    <t>-f</t>
  </si>
  <si>
    <t>单柱诱导标2*（400*600）</t>
  </si>
  <si>
    <t>-g</t>
  </si>
  <si>
    <t>凸面镜（D1000）</t>
  </si>
  <si>
    <t>△900</t>
  </si>
  <si>
    <t>△900+400*1000</t>
  </si>
  <si>
    <t>3000*1500</t>
  </si>
  <si>
    <t>3000*1500+D800</t>
  </si>
  <si>
    <t>D800+△900</t>
  </si>
  <si>
    <t>△900+△900</t>
  </si>
  <si>
    <t>△900+850*1125</t>
  </si>
  <si>
    <t>604-7</t>
  </si>
  <si>
    <t>附着式交通标志</t>
  </si>
  <si>
    <t>附着式诱导标2*（450*600）</t>
  </si>
  <si>
    <t>604-8</t>
  </si>
  <si>
    <t>里程碑</t>
  </si>
  <si>
    <t>604-10</t>
  </si>
  <si>
    <t>百米桩</t>
  </si>
  <si>
    <t>道口标柱</t>
  </si>
  <si>
    <t>根</t>
  </si>
  <si>
    <t>604-13</t>
  </si>
  <si>
    <t>示警桩</t>
  </si>
  <si>
    <t>薄层铺装</t>
  </si>
  <si>
    <t>605-6</t>
  </si>
  <si>
    <t>轮廓标</t>
  </si>
  <si>
    <t>附着式轮廓标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</si>
</sst>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.5"/>
      <color indexed="8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  <font>
      <sz val="11.5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177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41" applyFont="1" applyFill="1" applyBorder="1" applyAlignment="1" applyProtection="1">
      <alignment horizontal="center" vertical="center" wrapText="1"/>
      <protection/>
    </xf>
    <xf numFmtId="0" fontId="7" fillId="32" borderId="10" xfId="41" applyFont="1" applyFill="1" applyBorder="1" applyAlignment="1" applyProtection="1">
      <alignment horizontal="left" vertical="center" wrapText="1"/>
      <protection/>
    </xf>
    <xf numFmtId="183" fontId="7" fillId="32" borderId="10" xfId="41" applyNumberFormat="1" applyFont="1" applyFill="1" applyBorder="1" applyAlignment="1" applyProtection="1">
      <alignment horizontal="center" vertical="center" wrapText="1"/>
      <protection/>
    </xf>
    <xf numFmtId="184" fontId="7" fillId="32" borderId="10" xfId="41" applyNumberFormat="1" applyFont="1" applyFill="1" applyBorder="1" applyAlignment="1" applyProtection="1">
      <alignment horizontal="center" vertical="center" wrapText="1"/>
      <protection/>
    </xf>
    <xf numFmtId="176" fontId="49" fillId="32" borderId="12" xfId="44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76" fontId="50" fillId="0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177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52" fillId="32" borderId="10" xfId="51" applyNumberFormat="1" applyFont="1" applyFill="1" applyBorder="1" applyAlignment="1" applyProtection="1">
      <alignment horizontal="center" vertical="center" shrinkToFit="1"/>
      <protection/>
    </xf>
    <xf numFmtId="177" fontId="49" fillId="32" borderId="12" xfId="45" applyNumberFormat="1" applyFont="1" applyFill="1" applyBorder="1" applyAlignment="1" applyProtection="1">
      <alignment horizontal="center" vertical="center" shrinkToFi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5" sqref="E5:E8"/>
    </sheetView>
  </sheetViews>
  <sheetFormatPr defaultColWidth="9.00390625" defaultRowHeight="14.25"/>
  <cols>
    <col min="1" max="1" width="10.125" style="21" customWidth="1"/>
    <col min="2" max="2" width="28.25390625" style="21" customWidth="1"/>
    <col min="3" max="3" width="9.00390625" style="21" customWidth="1"/>
    <col min="4" max="5" width="10.625" style="21" customWidth="1"/>
    <col min="6" max="6" width="11.75390625" style="21" customWidth="1"/>
    <col min="7" max="7" width="12.25390625" style="21" customWidth="1"/>
    <col min="8" max="16384" width="9.00390625" style="21" customWidth="1"/>
  </cols>
  <sheetData>
    <row r="1" spans="1:6" ht="33" customHeight="1">
      <c r="A1" s="36" t="s">
        <v>0</v>
      </c>
      <c r="B1" s="36"/>
      <c r="C1" s="36"/>
      <c r="D1" s="36"/>
      <c r="E1" s="36"/>
      <c r="F1" s="36"/>
    </row>
    <row r="2" spans="1:6" s="20" customFormat="1" ht="33" customHeight="1">
      <c r="A2" s="20" t="s">
        <v>1</v>
      </c>
      <c r="B2" s="37" t="s">
        <v>54</v>
      </c>
      <c r="C2" s="38"/>
      <c r="D2" s="38"/>
      <c r="E2" s="39" t="s">
        <v>2</v>
      </c>
      <c r="F2" s="39"/>
    </row>
    <row r="3" spans="1:6" s="23" customFormat="1" ht="33" customHeight="1">
      <c r="A3" s="40" t="s">
        <v>3</v>
      </c>
      <c r="B3" s="40"/>
      <c r="C3" s="40"/>
      <c r="D3" s="40"/>
      <c r="E3" s="40"/>
      <c r="F3" s="40"/>
    </row>
    <row r="4" spans="1:6" ht="33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</row>
    <row r="5" spans="1:6" s="24" customFormat="1" ht="33" customHeight="1">
      <c r="A5" s="25" t="s">
        <v>10</v>
      </c>
      <c r="B5" s="26" t="s">
        <v>11</v>
      </c>
      <c r="C5" s="25" t="s">
        <v>12</v>
      </c>
      <c r="D5" s="27">
        <v>1</v>
      </c>
      <c r="E5" s="35"/>
      <c r="F5" s="18">
        <f>ROUND(D5*E5,0)</f>
        <v>0</v>
      </c>
    </row>
    <row r="6" spans="1:6" s="24" customFormat="1" ht="33" customHeight="1">
      <c r="A6" s="25" t="s">
        <v>13</v>
      </c>
      <c r="B6" s="26" t="s">
        <v>14</v>
      </c>
      <c r="C6" s="25" t="s">
        <v>12</v>
      </c>
      <c r="D6" s="27">
        <v>1</v>
      </c>
      <c r="E6" s="35"/>
      <c r="F6" s="18">
        <f>ROUND(D6*E6,0)</f>
        <v>0</v>
      </c>
    </row>
    <row r="7" spans="1:6" s="24" customFormat="1" ht="33" customHeight="1">
      <c r="A7" s="25" t="s">
        <v>15</v>
      </c>
      <c r="B7" s="26" t="s">
        <v>16</v>
      </c>
      <c r="C7" s="25" t="s">
        <v>12</v>
      </c>
      <c r="D7" s="27">
        <v>1</v>
      </c>
      <c r="E7" s="35"/>
      <c r="F7" s="18">
        <f>ROUND(D7*E7,0)</f>
        <v>0</v>
      </c>
    </row>
    <row r="8" spans="1:6" s="24" customFormat="1" ht="33" customHeight="1">
      <c r="A8" s="25" t="s">
        <v>17</v>
      </c>
      <c r="B8" s="26" t="s">
        <v>18</v>
      </c>
      <c r="C8" s="25" t="s">
        <v>12</v>
      </c>
      <c r="D8" s="27">
        <v>1</v>
      </c>
      <c r="E8" s="35"/>
      <c r="F8" s="18">
        <f>ROUND(D8*E8,0)</f>
        <v>0</v>
      </c>
    </row>
    <row r="9" spans="1:14" ht="33" customHeight="1">
      <c r="A9" s="41" t="s">
        <v>19</v>
      </c>
      <c r="B9" s="41"/>
      <c r="C9" s="41"/>
      <c r="D9" s="42">
        <f>ROUND(SUM(F5:F8),0)</f>
        <v>0</v>
      </c>
      <c r="E9" s="42"/>
      <c r="F9" s="28" t="s">
        <v>20</v>
      </c>
      <c r="G9" s="29"/>
      <c r="H9" s="29"/>
      <c r="I9" s="29"/>
      <c r="J9" s="29"/>
      <c r="K9" s="29"/>
      <c r="L9" s="29"/>
      <c r="M9" s="29"/>
      <c r="N9" s="29"/>
    </row>
    <row r="10" ht="32.25" customHeight="1"/>
    <row r="11" ht="25.5" customHeight="1">
      <c r="A11" s="30"/>
    </row>
  </sheetData>
  <sheetProtection password="E476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5" right="0.75" top="0.75" bottom="1.34" header="0.31" footer="1.06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5">
      <selection activeCell="I36" sqref="I36"/>
    </sheetView>
  </sheetViews>
  <sheetFormatPr defaultColWidth="9.00390625" defaultRowHeight="14.25"/>
  <cols>
    <col min="1" max="1" width="9.75390625" style="10" customWidth="1"/>
    <col min="2" max="2" width="28.375" style="9" customWidth="1"/>
    <col min="3" max="3" width="8.50390625" style="9" customWidth="1"/>
    <col min="4" max="4" width="10.625" style="11" customWidth="1"/>
    <col min="5" max="5" width="10.625" style="12" customWidth="1"/>
    <col min="6" max="6" width="12.1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3" customHeight="1">
      <c r="A1" s="43" t="s">
        <v>0</v>
      </c>
      <c r="B1" s="43"/>
      <c r="C1" s="43"/>
      <c r="D1" s="44"/>
      <c r="E1" s="43"/>
      <c r="F1" s="43"/>
    </row>
    <row r="2" spans="1:6" ht="33" customHeight="1">
      <c r="A2" s="13" t="s">
        <v>1</v>
      </c>
      <c r="B2" s="45" t="str">
        <f>'第100章'!B2</f>
        <v>房山区贾金路大修工程-交通工程</v>
      </c>
      <c r="C2" s="45"/>
      <c r="D2" s="46"/>
      <c r="E2" s="47" t="s">
        <v>21</v>
      </c>
      <c r="F2" s="47"/>
    </row>
    <row r="3" spans="1:6" ht="30" customHeight="1">
      <c r="A3" s="48" t="s">
        <v>45</v>
      </c>
      <c r="B3" s="48"/>
      <c r="C3" s="48"/>
      <c r="D3" s="49"/>
      <c r="E3" s="48"/>
      <c r="F3" s="48"/>
    </row>
    <row r="4" spans="1:6" ht="30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6" s="24" customFormat="1" ht="30" customHeight="1">
      <c r="A5" s="31" t="s">
        <v>55</v>
      </c>
      <c r="B5" s="32" t="s">
        <v>56</v>
      </c>
      <c r="C5" s="31" t="s">
        <v>22</v>
      </c>
      <c r="D5" s="33"/>
      <c r="E5" s="59"/>
      <c r="F5" s="18"/>
    </row>
    <row r="6" spans="1:6" s="24" customFormat="1" ht="30" customHeight="1">
      <c r="A6" s="31" t="s">
        <v>23</v>
      </c>
      <c r="B6" s="32" t="s">
        <v>57</v>
      </c>
      <c r="C6" s="31" t="s">
        <v>58</v>
      </c>
      <c r="D6" s="33">
        <v>1224</v>
      </c>
      <c r="E6" s="60"/>
      <c r="F6" s="18">
        <f aca="true" t="shared" si="0" ref="F6:F38">ROUND(D6*E6,0)</f>
        <v>0</v>
      </c>
    </row>
    <row r="7" spans="1:6" s="24" customFormat="1" ht="30" customHeight="1">
      <c r="A7" s="31" t="s">
        <v>24</v>
      </c>
      <c r="B7" s="32" t="s">
        <v>59</v>
      </c>
      <c r="C7" s="31" t="s">
        <v>58</v>
      </c>
      <c r="D7" s="33">
        <v>424</v>
      </c>
      <c r="E7" s="60"/>
      <c r="F7" s="18">
        <f t="shared" si="0"/>
        <v>0</v>
      </c>
    </row>
    <row r="8" spans="1:6" s="24" customFormat="1" ht="30" customHeight="1">
      <c r="A8" s="31" t="s">
        <v>60</v>
      </c>
      <c r="B8" s="32" t="s">
        <v>61</v>
      </c>
      <c r="C8" s="31" t="s">
        <v>22</v>
      </c>
      <c r="D8" s="33"/>
      <c r="E8" s="60"/>
      <c r="F8" s="18"/>
    </row>
    <row r="9" spans="1:6" s="24" customFormat="1" ht="30" customHeight="1">
      <c r="A9" s="31" t="s">
        <v>23</v>
      </c>
      <c r="B9" s="32" t="s">
        <v>62</v>
      </c>
      <c r="C9" s="31" t="s">
        <v>58</v>
      </c>
      <c r="D9" s="33">
        <v>4539</v>
      </c>
      <c r="E9" s="60"/>
      <c r="F9" s="18">
        <f t="shared" si="0"/>
        <v>0</v>
      </c>
    </row>
    <row r="10" spans="1:6" s="24" customFormat="1" ht="30" customHeight="1">
      <c r="A10" s="31" t="s">
        <v>63</v>
      </c>
      <c r="B10" s="32" t="s">
        <v>64</v>
      </c>
      <c r="C10" s="31" t="s">
        <v>65</v>
      </c>
      <c r="D10" s="33">
        <v>285.48</v>
      </c>
      <c r="E10" s="60"/>
      <c r="F10" s="18">
        <f t="shared" si="0"/>
        <v>0</v>
      </c>
    </row>
    <row r="11" spans="1:6" s="24" customFormat="1" ht="30" customHeight="1">
      <c r="A11" s="31" t="s">
        <v>66</v>
      </c>
      <c r="B11" s="32" t="s">
        <v>67</v>
      </c>
      <c r="C11" s="31" t="s">
        <v>58</v>
      </c>
      <c r="D11" s="33">
        <v>632</v>
      </c>
      <c r="E11" s="60"/>
      <c r="F11" s="18">
        <f t="shared" si="0"/>
        <v>0</v>
      </c>
    </row>
    <row r="12" spans="1:6" s="24" customFormat="1" ht="30" customHeight="1">
      <c r="A12" s="31" t="s">
        <v>68</v>
      </c>
      <c r="B12" s="32" t="s">
        <v>69</v>
      </c>
      <c r="C12" s="31" t="s">
        <v>22</v>
      </c>
      <c r="D12" s="33"/>
      <c r="E12" s="60"/>
      <c r="F12" s="18"/>
    </row>
    <row r="13" spans="1:6" s="24" customFormat="1" ht="30" customHeight="1">
      <c r="A13" s="31" t="s">
        <v>23</v>
      </c>
      <c r="B13" s="32" t="s">
        <v>70</v>
      </c>
      <c r="C13" s="31" t="s">
        <v>48</v>
      </c>
      <c r="D13" s="34">
        <v>7</v>
      </c>
      <c r="E13" s="60"/>
      <c r="F13" s="18">
        <f t="shared" si="0"/>
        <v>0</v>
      </c>
    </row>
    <row r="14" spans="1:6" s="24" customFormat="1" ht="30" customHeight="1">
      <c r="A14" s="31" t="s">
        <v>24</v>
      </c>
      <c r="B14" s="32" t="s">
        <v>71</v>
      </c>
      <c r="C14" s="31" t="s">
        <v>48</v>
      </c>
      <c r="D14" s="34">
        <v>14</v>
      </c>
      <c r="E14" s="60"/>
      <c r="F14" s="18">
        <f t="shared" si="0"/>
        <v>0</v>
      </c>
    </row>
    <row r="15" spans="1:6" s="24" customFormat="1" ht="30" customHeight="1">
      <c r="A15" s="31" t="s">
        <v>72</v>
      </c>
      <c r="B15" s="32" t="s">
        <v>73</v>
      </c>
      <c r="C15" s="31" t="s">
        <v>48</v>
      </c>
      <c r="D15" s="34">
        <v>6</v>
      </c>
      <c r="E15" s="60"/>
      <c r="F15" s="18">
        <f t="shared" si="0"/>
        <v>0</v>
      </c>
    </row>
    <row r="16" spans="1:6" s="24" customFormat="1" ht="30" customHeight="1">
      <c r="A16" s="31" t="s">
        <v>74</v>
      </c>
      <c r="B16" s="32" t="s">
        <v>75</v>
      </c>
      <c r="C16" s="31" t="s">
        <v>48</v>
      </c>
      <c r="D16" s="34">
        <v>4</v>
      </c>
      <c r="E16" s="60"/>
      <c r="F16" s="18">
        <f t="shared" si="0"/>
        <v>0</v>
      </c>
    </row>
    <row r="17" spans="1:6" s="24" customFormat="1" ht="30" customHeight="1">
      <c r="A17" s="31" t="s">
        <v>76</v>
      </c>
      <c r="B17" s="32" t="s">
        <v>77</v>
      </c>
      <c r="C17" s="31" t="s">
        <v>48</v>
      </c>
      <c r="D17" s="34">
        <v>4</v>
      </c>
      <c r="E17" s="60"/>
      <c r="F17" s="18">
        <f t="shared" si="0"/>
        <v>0</v>
      </c>
    </row>
    <row r="18" spans="1:6" s="24" customFormat="1" ht="30" customHeight="1">
      <c r="A18" s="31" t="s">
        <v>78</v>
      </c>
      <c r="B18" s="32" t="s">
        <v>79</v>
      </c>
      <c r="C18" s="31" t="s">
        <v>48</v>
      </c>
      <c r="D18" s="34">
        <v>178</v>
      </c>
      <c r="E18" s="60"/>
      <c r="F18" s="18">
        <f t="shared" si="0"/>
        <v>0</v>
      </c>
    </row>
    <row r="19" spans="1:6" s="24" customFormat="1" ht="30" customHeight="1">
      <c r="A19" s="31" t="s">
        <v>80</v>
      </c>
      <c r="B19" s="32" t="s">
        <v>81</v>
      </c>
      <c r="C19" s="31" t="s">
        <v>48</v>
      </c>
      <c r="D19" s="34">
        <v>36</v>
      </c>
      <c r="E19" s="60"/>
      <c r="F19" s="18">
        <f t="shared" si="0"/>
        <v>0</v>
      </c>
    </row>
    <row r="20" spans="1:6" s="24" customFormat="1" ht="30" customHeight="1">
      <c r="A20" s="31" t="s">
        <v>46</v>
      </c>
      <c r="B20" s="32" t="s">
        <v>47</v>
      </c>
      <c r="C20" s="31" t="s">
        <v>22</v>
      </c>
      <c r="D20" s="34"/>
      <c r="E20" s="60"/>
      <c r="F20" s="18"/>
    </row>
    <row r="21" spans="1:6" s="24" customFormat="1" ht="30" customHeight="1">
      <c r="A21" s="31" t="s">
        <v>23</v>
      </c>
      <c r="B21" s="32" t="s">
        <v>82</v>
      </c>
      <c r="C21" s="31" t="s">
        <v>48</v>
      </c>
      <c r="D21" s="34">
        <v>30</v>
      </c>
      <c r="E21" s="60"/>
      <c r="F21" s="18">
        <f t="shared" si="0"/>
        <v>0</v>
      </c>
    </row>
    <row r="22" spans="1:6" s="24" customFormat="1" ht="30" customHeight="1">
      <c r="A22" s="31" t="s">
        <v>24</v>
      </c>
      <c r="B22" s="32" t="s">
        <v>83</v>
      </c>
      <c r="C22" s="31" t="s">
        <v>48</v>
      </c>
      <c r="D22" s="34">
        <v>1</v>
      </c>
      <c r="E22" s="60"/>
      <c r="F22" s="18">
        <f t="shared" si="0"/>
        <v>0</v>
      </c>
    </row>
    <row r="23" spans="1:6" s="24" customFormat="1" ht="30" customHeight="1">
      <c r="A23" s="31" t="s">
        <v>72</v>
      </c>
      <c r="B23" s="32" t="s">
        <v>84</v>
      </c>
      <c r="C23" s="31" t="s">
        <v>48</v>
      </c>
      <c r="D23" s="34">
        <v>7</v>
      </c>
      <c r="E23" s="60"/>
      <c r="F23" s="18">
        <f t="shared" si="0"/>
        <v>0</v>
      </c>
    </row>
    <row r="24" spans="1:6" s="24" customFormat="1" ht="30" customHeight="1">
      <c r="A24" s="31" t="s">
        <v>74</v>
      </c>
      <c r="B24" s="32" t="s">
        <v>85</v>
      </c>
      <c r="C24" s="31" t="s">
        <v>48</v>
      </c>
      <c r="D24" s="34">
        <v>5</v>
      </c>
      <c r="E24" s="60"/>
      <c r="F24" s="18">
        <f t="shared" si="0"/>
        <v>0</v>
      </c>
    </row>
    <row r="25" spans="1:6" s="24" customFormat="1" ht="30" customHeight="1">
      <c r="A25" s="31" t="s">
        <v>76</v>
      </c>
      <c r="B25" s="32" t="s">
        <v>86</v>
      </c>
      <c r="C25" s="31" t="s">
        <v>48</v>
      </c>
      <c r="D25" s="34">
        <v>5</v>
      </c>
      <c r="E25" s="60"/>
      <c r="F25" s="18">
        <f t="shared" si="0"/>
        <v>0</v>
      </c>
    </row>
    <row r="26" spans="1:6" s="24" customFormat="1" ht="30" customHeight="1">
      <c r="A26" s="31" t="s">
        <v>78</v>
      </c>
      <c r="B26" s="32" t="s">
        <v>87</v>
      </c>
      <c r="C26" s="31" t="s">
        <v>48</v>
      </c>
      <c r="D26" s="34">
        <v>2</v>
      </c>
      <c r="E26" s="60"/>
      <c r="F26" s="18">
        <f t="shared" si="0"/>
        <v>0</v>
      </c>
    </row>
    <row r="27" spans="1:6" s="24" customFormat="1" ht="30" customHeight="1">
      <c r="A27" s="31" t="s">
        <v>80</v>
      </c>
      <c r="B27" s="32" t="s">
        <v>88</v>
      </c>
      <c r="C27" s="31" t="s">
        <v>48</v>
      </c>
      <c r="D27" s="34">
        <v>2</v>
      </c>
      <c r="E27" s="60"/>
      <c r="F27" s="18">
        <f t="shared" si="0"/>
        <v>0</v>
      </c>
    </row>
    <row r="28" spans="1:6" s="24" customFormat="1" ht="30" customHeight="1">
      <c r="A28" s="31" t="s">
        <v>89</v>
      </c>
      <c r="B28" s="32" t="s">
        <v>90</v>
      </c>
      <c r="C28" s="31" t="s">
        <v>22</v>
      </c>
      <c r="D28" s="34"/>
      <c r="E28" s="60"/>
      <c r="F28" s="18"/>
    </row>
    <row r="29" spans="1:6" s="24" customFormat="1" ht="30" customHeight="1">
      <c r="A29" s="31" t="s">
        <v>23</v>
      </c>
      <c r="B29" s="32" t="s">
        <v>91</v>
      </c>
      <c r="C29" s="31" t="s">
        <v>48</v>
      </c>
      <c r="D29" s="34">
        <v>89</v>
      </c>
      <c r="E29" s="60"/>
      <c r="F29" s="18">
        <f t="shared" si="0"/>
        <v>0</v>
      </c>
    </row>
    <row r="30" spans="1:6" s="24" customFormat="1" ht="30" customHeight="1">
      <c r="A30" s="31" t="s">
        <v>92</v>
      </c>
      <c r="B30" s="32" t="s">
        <v>93</v>
      </c>
      <c r="C30" s="31" t="s">
        <v>53</v>
      </c>
      <c r="D30" s="34">
        <v>9</v>
      </c>
      <c r="E30" s="60"/>
      <c r="F30" s="18">
        <f t="shared" si="0"/>
        <v>0</v>
      </c>
    </row>
    <row r="31" spans="1:6" s="24" customFormat="1" ht="30" customHeight="1">
      <c r="A31" s="31" t="s">
        <v>94</v>
      </c>
      <c r="B31" s="32" t="s">
        <v>95</v>
      </c>
      <c r="C31" s="31" t="s">
        <v>53</v>
      </c>
      <c r="D31" s="34">
        <v>76</v>
      </c>
      <c r="E31" s="60"/>
      <c r="F31" s="18">
        <f t="shared" si="0"/>
        <v>0</v>
      </c>
    </row>
    <row r="32" spans="1:6" s="24" customFormat="1" ht="30" customHeight="1">
      <c r="A32" s="31" t="s">
        <v>49</v>
      </c>
      <c r="B32" s="32" t="s">
        <v>96</v>
      </c>
      <c r="C32" s="31" t="s">
        <v>97</v>
      </c>
      <c r="D32" s="34">
        <v>64</v>
      </c>
      <c r="E32" s="60"/>
      <c r="F32" s="18">
        <f t="shared" si="0"/>
        <v>0</v>
      </c>
    </row>
    <row r="33" spans="1:6" s="24" customFormat="1" ht="30" customHeight="1">
      <c r="A33" s="31" t="s">
        <v>98</v>
      </c>
      <c r="B33" s="32" t="s">
        <v>99</v>
      </c>
      <c r="C33" s="31" t="s">
        <v>97</v>
      </c>
      <c r="D33" s="34">
        <v>196</v>
      </c>
      <c r="E33" s="60"/>
      <c r="F33" s="18">
        <f t="shared" si="0"/>
        <v>0</v>
      </c>
    </row>
    <row r="34" spans="1:6" s="24" customFormat="1" ht="30" customHeight="1">
      <c r="A34" s="31" t="s">
        <v>50</v>
      </c>
      <c r="B34" s="32" t="s">
        <v>51</v>
      </c>
      <c r="C34" s="31" t="s">
        <v>22</v>
      </c>
      <c r="D34" s="33"/>
      <c r="E34" s="60"/>
      <c r="F34" s="18"/>
    </row>
    <row r="35" spans="1:6" s="24" customFormat="1" ht="30" customHeight="1">
      <c r="A35" s="31" t="s">
        <v>23</v>
      </c>
      <c r="B35" s="32" t="s">
        <v>52</v>
      </c>
      <c r="C35" s="31" t="s">
        <v>25</v>
      </c>
      <c r="D35" s="33">
        <v>3570.1</v>
      </c>
      <c r="E35" s="60"/>
      <c r="F35" s="18">
        <f t="shared" si="0"/>
        <v>0</v>
      </c>
    </row>
    <row r="36" spans="1:6" s="24" customFormat="1" ht="30" customHeight="1">
      <c r="A36" s="31" t="s">
        <v>24</v>
      </c>
      <c r="B36" s="32" t="s">
        <v>100</v>
      </c>
      <c r="C36" s="31" t="s">
        <v>25</v>
      </c>
      <c r="D36" s="33">
        <v>595.9</v>
      </c>
      <c r="E36" s="60"/>
      <c r="F36" s="18">
        <f t="shared" si="0"/>
        <v>0</v>
      </c>
    </row>
    <row r="37" spans="1:6" s="24" customFormat="1" ht="30" customHeight="1">
      <c r="A37" s="31" t="s">
        <v>101</v>
      </c>
      <c r="B37" s="32" t="s">
        <v>102</v>
      </c>
      <c r="C37" s="31" t="s">
        <v>22</v>
      </c>
      <c r="D37" s="33"/>
      <c r="E37" s="60"/>
      <c r="F37" s="18"/>
    </row>
    <row r="38" spans="1:6" s="24" customFormat="1" ht="30" customHeight="1">
      <c r="A38" s="31" t="s">
        <v>23</v>
      </c>
      <c r="B38" s="32" t="s">
        <v>103</v>
      </c>
      <c r="C38" s="31" t="s">
        <v>48</v>
      </c>
      <c r="D38" s="34">
        <v>578</v>
      </c>
      <c r="E38" s="60"/>
      <c r="F38" s="18">
        <f t="shared" si="0"/>
        <v>0</v>
      </c>
    </row>
    <row r="39" spans="1:6" ht="30" customHeight="1">
      <c r="A39" s="50" t="s">
        <v>43</v>
      </c>
      <c r="B39" s="50"/>
      <c r="C39" s="50"/>
      <c r="D39" s="51">
        <f>ROUND(SUM(F5:F38),0)</f>
        <v>0</v>
      </c>
      <c r="E39" s="51"/>
      <c r="F39" s="19" t="s">
        <v>20</v>
      </c>
    </row>
  </sheetData>
  <sheetProtection password="E476" sheet="1"/>
  <protectedRanges>
    <protectedRange sqref="E6:E7 E9:E11 E13:E19 E21:E27 E29:E33 E35:E36 E38" name="区域1"/>
  </protectedRanges>
  <mergeCells count="6">
    <mergeCell ref="A1:F1"/>
    <mergeCell ref="B2:D2"/>
    <mergeCell ref="E2:F2"/>
    <mergeCell ref="A3:F3"/>
    <mergeCell ref="A39:C39"/>
    <mergeCell ref="D39:E39"/>
  </mergeCells>
  <printOptions horizontalCentered="1"/>
  <pageMargins left="0.75" right="0.75" top="0.79" bottom="1.27" header="0.51" footer="0.9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3" sqref="D13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5" t="s">
        <v>26</v>
      </c>
      <c r="B1" s="55"/>
      <c r="C1" s="55"/>
      <c r="D1" s="55"/>
    </row>
    <row r="2" spans="1:4" s="1" customFormat="1" ht="33" customHeight="1">
      <c r="A2" s="2" t="str">
        <f>"工程名称："</f>
        <v>工程名称：</v>
      </c>
      <c r="B2" s="56" t="str">
        <f>'第100章'!B2</f>
        <v>房山区贾金路大修工程-交通工程</v>
      </c>
      <c r="C2" s="56"/>
      <c r="D2" s="3" t="s">
        <v>21</v>
      </c>
    </row>
    <row r="3" spans="1:4" ht="33" customHeight="1">
      <c r="A3" s="4" t="s">
        <v>27</v>
      </c>
      <c r="B3" s="4" t="s">
        <v>28</v>
      </c>
      <c r="C3" s="4" t="s">
        <v>29</v>
      </c>
      <c r="D3" s="5" t="s">
        <v>30</v>
      </c>
    </row>
    <row r="4" spans="1:4" ht="33" customHeight="1">
      <c r="A4" s="6">
        <v>1</v>
      </c>
      <c r="B4" s="6">
        <v>100</v>
      </c>
      <c r="C4" s="6" t="s">
        <v>31</v>
      </c>
      <c r="D4" s="7">
        <f>'第100章'!D9</f>
        <v>0</v>
      </c>
    </row>
    <row r="5" spans="1:4" ht="33" customHeight="1">
      <c r="A5" s="6">
        <v>2</v>
      </c>
      <c r="B5" s="6">
        <v>200</v>
      </c>
      <c r="C5" s="6" t="s">
        <v>32</v>
      </c>
      <c r="D5" s="7"/>
    </row>
    <row r="6" spans="1:4" ht="33" customHeight="1">
      <c r="A6" s="6">
        <v>3</v>
      </c>
      <c r="B6" s="6">
        <v>300</v>
      </c>
      <c r="C6" s="6" t="s">
        <v>33</v>
      </c>
      <c r="D6" s="7"/>
    </row>
    <row r="7" spans="1:4" ht="33" customHeight="1">
      <c r="A7" s="6">
        <v>4</v>
      </c>
      <c r="B7" s="6">
        <v>400</v>
      </c>
      <c r="C7" s="6" t="s">
        <v>34</v>
      </c>
      <c r="D7" s="7"/>
    </row>
    <row r="8" spans="1:4" ht="33" customHeight="1">
      <c r="A8" s="6">
        <v>5</v>
      </c>
      <c r="B8" s="6">
        <v>500</v>
      </c>
      <c r="C8" s="6" t="s">
        <v>35</v>
      </c>
      <c r="D8" s="7"/>
    </row>
    <row r="9" spans="1:4" ht="33" customHeight="1">
      <c r="A9" s="6">
        <v>6</v>
      </c>
      <c r="B9" s="6">
        <v>600</v>
      </c>
      <c r="C9" s="6" t="s">
        <v>44</v>
      </c>
      <c r="D9" s="7">
        <f>'第600章 '!D39</f>
        <v>0</v>
      </c>
    </row>
    <row r="10" spans="1:4" ht="33" customHeight="1">
      <c r="A10" s="6">
        <v>7</v>
      </c>
      <c r="B10" s="6">
        <v>700</v>
      </c>
      <c r="C10" s="6" t="s">
        <v>36</v>
      </c>
      <c r="D10" s="7"/>
    </row>
    <row r="11" spans="1:4" ht="33" customHeight="1">
      <c r="A11" s="6">
        <v>8</v>
      </c>
      <c r="B11" s="52" t="s">
        <v>37</v>
      </c>
      <c r="C11" s="52"/>
      <c r="D11" s="8">
        <f>SUM(D4:D10)</f>
        <v>0</v>
      </c>
    </row>
    <row r="12" spans="1:4" ht="33" customHeight="1">
      <c r="A12" s="6">
        <v>9</v>
      </c>
      <c r="B12" s="52" t="s">
        <v>38</v>
      </c>
      <c r="C12" s="52"/>
      <c r="D12" s="8"/>
    </row>
    <row r="13" spans="1:4" ht="33" customHeight="1">
      <c r="A13" s="6">
        <v>10</v>
      </c>
      <c r="B13" s="52" t="s">
        <v>39</v>
      </c>
      <c r="C13" s="52"/>
      <c r="D13" s="8">
        <f>ROUND(4577555*0.015,0)</f>
        <v>68663</v>
      </c>
    </row>
    <row r="14" spans="1:4" ht="33" customHeight="1">
      <c r="A14" s="6">
        <v>11</v>
      </c>
      <c r="B14" s="57" t="s">
        <v>40</v>
      </c>
      <c r="C14" s="58"/>
      <c r="D14" s="8">
        <f>ROUND(D11-D12-D13,0)</f>
        <v>-68663</v>
      </c>
    </row>
    <row r="15" spans="1:4" ht="33" customHeight="1">
      <c r="A15" s="6">
        <v>12</v>
      </c>
      <c r="B15" s="52" t="s">
        <v>41</v>
      </c>
      <c r="C15" s="52"/>
      <c r="D15" s="8">
        <f>ROUND(D14*5%,0)</f>
        <v>-3433</v>
      </c>
    </row>
    <row r="16" spans="1:4" ht="33" customHeight="1">
      <c r="A16" s="6">
        <v>13</v>
      </c>
      <c r="B16" s="52" t="s">
        <v>42</v>
      </c>
      <c r="C16" s="52"/>
      <c r="D16" s="8">
        <f>D11+D15</f>
        <v>-3433</v>
      </c>
    </row>
    <row r="17" spans="1:4" ht="30" customHeight="1">
      <c r="A17" s="53"/>
      <c r="B17" s="54"/>
      <c r="C17" s="54"/>
      <c r="D17" s="54"/>
    </row>
  </sheetData>
  <sheetProtection password="E476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2017-03-21T05:50:10Z</cp:lastPrinted>
  <dcterms:created xsi:type="dcterms:W3CDTF">2008-04-07T07:00:19Z</dcterms:created>
  <dcterms:modified xsi:type="dcterms:W3CDTF">2017-03-22T07:04:35Z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