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610" firstSheet="2" activeTab="7"/>
  </bookViews>
  <sheets>
    <sheet name="第100章" sheetId="1" r:id="rId1"/>
    <sheet name="第200章" sheetId="2" r:id="rId2"/>
    <sheet name="第300章 " sheetId="3" r:id="rId3"/>
    <sheet name="第300章 施工便道" sheetId="4" r:id="rId4"/>
    <sheet name="第400章 -务滋村大桥" sheetId="5" r:id="rId5"/>
    <sheet name="第400章-涵洞" sheetId="6" r:id="rId6"/>
    <sheet name="第400章 施工便道" sheetId="7" r:id="rId7"/>
    <sheet name="汇总表" sheetId="8" r:id="rId8"/>
  </sheets>
  <definedNames>
    <definedName name="_xlnm.Print_Area" localSheetId="1">'第200章'!$A$1:$F$33</definedName>
    <definedName name="_xlnm.Print_Area" localSheetId="2">'第300章 '!$A$1:$F$34</definedName>
    <definedName name="_xlnm.Print_Area" localSheetId="4">'第400章 -务滋村大桥'!$A$1:$F$62</definedName>
    <definedName name="_xlnm.Print_Area" localSheetId="7">'汇总表'!$A$1:$D$19</definedName>
    <definedName name="_xlnm.Print_Titles" localSheetId="1">'第200章'!$1:$4</definedName>
    <definedName name="_xlnm.Print_Titles" localSheetId="2">'第300章 '!$1:$4</definedName>
    <definedName name="_xlnm.Print_Titles" localSheetId="4">'第400章 -务滋村大桥'!$1:$4</definedName>
  </definedNames>
  <calcPr fullCalcOnLoad="1"/>
</workbook>
</file>

<file path=xl/sharedStrings.xml><?xml version="1.0" encoding="utf-8"?>
<sst xmlns="http://schemas.openxmlformats.org/spreadsheetml/2006/main" count="517" uniqueCount="253">
  <si>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</si>
  <si>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</si>
  <si>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</si>
  <si>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</si>
  <si>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</si>
  <si>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</si>
  <si>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</si>
  <si>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</si>
  <si>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</si>
  <si>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</si>
  <si>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</si>
  <si>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</si>
  <si>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</si>
  <si>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</si>
  <si>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</si>
  <si>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</si>
  <si>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</si>
  <si>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</si>
  <si>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</si>
  <si>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</si>
  <si>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</si>
  <si>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第200章 合计   人民币</t>
  </si>
  <si>
    <t>清单     第300章  路面</t>
  </si>
  <si>
    <t>清单  第300章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</si>
  <si>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</si>
  <si>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</si>
  <si>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</si>
  <si>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</si>
  <si>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</si>
  <si>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</si>
  <si>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</si>
  <si>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</si>
  <si>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</si>
  <si>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</si>
  <si>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</si>
  <si>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</si>
  <si>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</si>
  <si>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</si>
  <si>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</si>
  <si>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</si>
  <si>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/>
  </si>
  <si>
    <t>清单  第400章 合计   人民币</t>
  </si>
  <si>
    <r>
      <rPr>
        <sz val="11"/>
        <rFont val="宋体"/>
        <family val="0"/>
      </rPr>
      <t>202-1</t>
    </r>
  </si>
  <si>
    <r>
      <rPr>
        <sz val="11"/>
        <rFont val="宋体"/>
        <family val="0"/>
      </rPr>
      <t>清理与掘除</t>
    </r>
  </si>
  <si>
    <r>
      <rPr>
        <sz val="11"/>
        <rFont val="宋体"/>
        <family val="0"/>
      </rPr>
      <t>-a</t>
    </r>
  </si>
  <si>
    <r>
      <rPr>
        <sz val="11"/>
        <rFont val="宋体"/>
        <family val="0"/>
      </rPr>
      <t>清表</t>
    </r>
  </si>
  <si>
    <r>
      <rPr>
        <sz val="11"/>
        <rFont val="宋体"/>
        <family val="0"/>
      </rPr>
      <t>m3</t>
    </r>
  </si>
  <si>
    <r>
      <rPr>
        <sz val="11"/>
        <rFont val="宋体"/>
        <family val="0"/>
      </rPr>
      <t>-b</t>
    </r>
  </si>
  <si>
    <r>
      <rPr>
        <sz val="11"/>
        <rFont val="宋体"/>
        <family val="0"/>
      </rPr>
      <t>砍树挖根</t>
    </r>
  </si>
  <si>
    <r>
      <rPr>
        <sz val="11"/>
        <rFont val="宋体"/>
        <family val="0"/>
      </rPr>
      <t>株</t>
    </r>
  </si>
  <si>
    <r>
      <rPr>
        <sz val="11"/>
        <rFont val="宋体"/>
        <family val="0"/>
      </rPr>
      <t>203-1</t>
    </r>
  </si>
  <si>
    <r>
      <rPr>
        <sz val="11"/>
        <rFont val="宋体"/>
        <family val="0"/>
      </rPr>
      <t>路基挖方</t>
    </r>
  </si>
  <si>
    <r>
      <rPr>
        <sz val="11"/>
        <rFont val="宋体"/>
        <family val="0"/>
      </rPr>
      <t>挖土方</t>
    </r>
  </si>
  <si>
    <r>
      <rPr>
        <sz val="11"/>
        <rFont val="宋体"/>
        <family val="0"/>
      </rPr>
      <t>204-1</t>
    </r>
  </si>
  <si>
    <r>
      <rPr>
        <sz val="11"/>
        <rFont val="宋体"/>
        <family val="0"/>
      </rPr>
      <t>路基填筑</t>
    </r>
  </si>
  <si>
    <r>
      <rPr>
        <sz val="11"/>
        <rFont val="宋体"/>
        <family val="0"/>
      </rPr>
      <t>利用土方</t>
    </r>
  </si>
  <si>
    <r>
      <rPr>
        <sz val="11"/>
        <rFont val="宋体"/>
        <family val="0"/>
      </rPr>
      <t>-e</t>
    </r>
  </si>
  <si>
    <r>
      <rPr>
        <sz val="11"/>
        <rFont val="宋体"/>
        <family val="0"/>
      </rPr>
      <t>借土填方</t>
    </r>
  </si>
  <si>
    <r>
      <rPr>
        <sz val="11"/>
        <rFont val="宋体"/>
        <family val="0"/>
      </rPr>
      <t>205-1</t>
    </r>
  </si>
  <si>
    <r>
      <rPr>
        <sz val="11"/>
        <rFont val="宋体"/>
        <family val="0"/>
      </rPr>
      <t>特殊地基处理</t>
    </r>
  </si>
  <si>
    <r>
      <rPr>
        <sz val="11"/>
        <rFont val="宋体"/>
        <family val="0"/>
      </rPr>
      <t>二灰稳定碎石</t>
    </r>
  </si>
  <si>
    <r>
      <rPr>
        <sz val="11"/>
        <rFont val="宋体"/>
        <family val="0"/>
      </rPr>
      <t>-l</t>
    </r>
  </si>
  <si>
    <r>
      <rPr>
        <sz val="11"/>
        <rFont val="宋体"/>
        <family val="0"/>
      </rPr>
      <t>土工格栅</t>
    </r>
  </si>
  <si>
    <r>
      <rPr>
        <sz val="11"/>
        <rFont val="宋体"/>
        <family val="0"/>
      </rPr>
      <t>m2</t>
    </r>
  </si>
  <si>
    <r>
      <rPr>
        <sz val="11"/>
        <rFont val="宋体"/>
        <family val="0"/>
      </rPr>
      <t>207-2</t>
    </r>
  </si>
  <si>
    <r>
      <rPr>
        <sz val="11"/>
        <rFont val="宋体"/>
        <family val="0"/>
      </rPr>
      <t>M7.5浆砌片石排水沟</t>
    </r>
  </si>
  <si>
    <r>
      <rPr>
        <sz val="11"/>
        <rFont val="宋体"/>
        <family val="0"/>
      </rPr>
      <t>矩形排水沟 0.6×0.6m</t>
    </r>
  </si>
  <si>
    <r>
      <rPr>
        <sz val="11"/>
        <rFont val="宋体"/>
        <family val="0"/>
      </rPr>
      <t>m</t>
    </r>
  </si>
  <si>
    <r>
      <rPr>
        <sz val="11"/>
        <rFont val="宋体"/>
        <family val="0"/>
      </rPr>
      <t>207-9</t>
    </r>
  </si>
  <si>
    <r>
      <rPr>
        <sz val="11"/>
        <rFont val="宋体"/>
        <family val="0"/>
      </rPr>
      <t>C20预制块排水沟</t>
    </r>
  </si>
  <si>
    <r>
      <rPr>
        <sz val="11"/>
        <rFont val="宋体"/>
        <family val="0"/>
      </rPr>
      <t>梯形排水沟 0.5×1.0m</t>
    </r>
  </si>
  <si>
    <r>
      <rPr>
        <sz val="11"/>
        <rFont val="宋体"/>
        <family val="0"/>
      </rPr>
      <t>207-10</t>
    </r>
  </si>
  <si>
    <r>
      <rPr>
        <sz val="11"/>
        <rFont val="宋体"/>
        <family val="0"/>
      </rPr>
      <t>疏挖排水沟</t>
    </r>
  </si>
  <si>
    <r>
      <rPr>
        <sz val="11"/>
        <rFont val="宋体"/>
        <family val="0"/>
      </rPr>
      <t>208-4</t>
    </r>
  </si>
  <si>
    <r>
      <rPr>
        <sz val="11"/>
        <rFont val="宋体"/>
        <family val="0"/>
      </rPr>
      <t>预制混凝土块护坡</t>
    </r>
  </si>
  <si>
    <r>
      <rPr>
        <sz val="11"/>
        <rFont val="宋体"/>
        <family val="0"/>
      </rPr>
      <t>C20砼预制块护坡</t>
    </r>
  </si>
  <si>
    <r>
      <rPr>
        <sz val="11"/>
        <rFont val="宋体"/>
        <family val="0"/>
      </rPr>
      <t>209-1</t>
    </r>
  </si>
  <si>
    <r>
      <rPr>
        <sz val="11"/>
        <rFont val="宋体"/>
        <family val="0"/>
      </rPr>
      <t>M7.5浆砌块石挡土墙</t>
    </r>
  </si>
  <si>
    <r>
      <rPr>
        <sz val="11"/>
        <rFont val="宋体"/>
        <family val="0"/>
      </rPr>
      <t>M10浆砌片石护肩墙（平交路）</t>
    </r>
  </si>
  <si>
    <r>
      <rPr>
        <sz val="11"/>
        <rFont val="宋体"/>
        <family val="0"/>
      </rPr>
      <t>209-4</t>
    </r>
  </si>
  <si>
    <r>
      <rPr>
        <sz val="11"/>
        <rFont val="宋体"/>
        <family val="0"/>
      </rPr>
      <t>墙式护栏</t>
    </r>
  </si>
  <si>
    <r>
      <rPr>
        <sz val="11"/>
        <rFont val="宋体"/>
        <family val="0"/>
      </rPr>
      <t>C30钢筋混凝土防撞护栏</t>
    </r>
  </si>
  <si>
    <r>
      <rPr>
        <sz val="11"/>
        <rFont val="宋体"/>
        <family val="0"/>
      </rPr>
      <t>石灰粉煤灰稳定碎石底基层</t>
    </r>
  </si>
  <si>
    <r>
      <rPr>
        <sz val="11"/>
        <rFont val="宋体"/>
        <family val="0"/>
      </rPr>
      <t>二灰稳定碎石 厚18cm</t>
    </r>
  </si>
  <si>
    <r>
      <rPr>
        <sz val="11"/>
        <rFont val="宋体"/>
        <family val="0"/>
      </rPr>
      <t>水泥稳定碎石基层</t>
    </r>
  </si>
  <si>
    <r>
      <rPr>
        <sz val="11"/>
        <rFont val="宋体"/>
        <family val="0"/>
      </rPr>
      <t>水泥稳定碎石 厚16cm（平交路）</t>
    </r>
  </si>
  <si>
    <r>
      <rPr>
        <sz val="11"/>
        <rFont val="宋体"/>
        <family val="0"/>
      </rPr>
      <t>水泥稳定碎石 厚32cm</t>
    </r>
  </si>
  <si>
    <r>
      <rPr>
        <sz val="11"/>
        <rFont val="宋体"/>
        <family val="0"/>
      </rPr>
      <t>308-1</t>
    </r>
  </si>
  <si>
    <r>
      <rPr>
        <sz val="11"/>
        <rFont val="宋体"/>
        <family val="0"/>
      </rPr>
      <t>透层</t>
    </r>
  </si>
  <si>
    <r>
      <rPr>
        <sz val="11"/>
        <rFont val="宋体"/>
        <family val="0"/>
      </rPr>
      <t>308-2</t>
    </r>
  </si>
  <si>
    <r>
      <rPr>
        <sz val="11"/>
        <rFont val="宋体"/>
        <family val="0"/>
      </rPr>
      <t>粘层</t>
    </r>
  </si>
  <si>
    <r>
      <rPr>
        <sz val="11"/>
        <rFont val="宋体"/>
        <family val="0"/>
      </rPr>
      <t>309-2</t>
    </r>
  </si>
  <si>
    <r>
      <rPr>
        <sz val="11"/>
        <rFont val="宋体"/>
        <family val="0"/>
      </rPr>
      <t>AC-16C  5cm</t>
    </r>
  </si>
  <si>
    <r>
      <rPr>
        <sz val="11"/>
        <rFont val="宋体"/>
        <family val="0"/>
      </rPr>
      <t>309-3</t>
    </r>
  </si>
  <si>
    <r>
      <rPr>
        <sz val="11"/>
        <rFont val="宋体"/>
        <family val="0"/>
      </rPr>
      <t>粗粒式沥青混凝土</t>
    </r>
  </si>
  <si>
    <r>
      <rPr>
        <sz val="11"/>
        <rFont val="宋体"/>
        <family val="0"/>
      </rPr>
      <t>ZAC-25C  8cm</t>
    </r>
  </si>
  <si>
    <r>
      <rPr>
        <sz val="11"/>
        <rFont val="宋体"/>
        <family val="0"/>
      </rPr>
      <t>310-2</t>
    </r>
  </si>
  <si>
    <r>
      <rPr>
        <sz val="11"/>
        <rFont val="宋体"/>
        <family val="0"/>
      </rPr>
      <t>封层</t>
    </r>
  </si>
  <si>
    <r>
      <rPr>
        <sz val="11"/>
        <rFont val="宋体"/>
        <family val="0"/>
      </rPr>
      <t>312-1</t>
    </r>
  </si>
  <si>
    <r>
      <rPr>
        <sz val="11"/>
        <rFont val="宋体"/>
        <family val="0"/>
      </rPr>
      <t>水泥混凝土面板</t>
    </r>
  </si>
  <si>
    <r>
      <rPr>
        <sz val="11"/>
        <rFont val="宋体"/>
        <family val="0"/>
      </rPr>
      <t>312-2</t>
    </r>
  </si>
  <si>
    <r>
      <rPr>
        <sz val="11"/>
        <rFont val="宋体"/>
        <family val="0"/>
      </rPr>
      <t>钢筋</t>
    </r>
  </si>
  <si>
    <r>
      <rPr>
        <sz val="11"/>
        <rFont val="宋体"/>
        <family val="0"/>
      </rPr>
      <t>kg</t>
    </r>
  </si>
  <si>
    <r>
      <rPr>
        <sz val="11"/>
        <rFont val="宋体"/>
        <family val="0"/>
      </rPr>
      <t>313-1</t>
    </r>
  </si>
  <si>
    <r>
      <rPr>
        <sz val="11"/>
        <rFont val="宋体"/>
        <family val="0"/>
      </rPr>
      <t>培土路肩</t>
    </r>
  </si>
  <si>
    <r>
      <rPr>
        <sz val="11"/>
        <rFont val="宋体"/>
        <family val="0"/>
      </rPr>
      <t>碎石土路肩</t>
    </r>
  </si>
  <si>
    <r>
      <rPr>
        <sz val="11"/>
        <rFont val="宋体"/>
        <family val="0"/>
      </rPr>
      <t>313-4</t>
    </r>
  </si>
  <si>
    <r>
      <rPr>
        <sz val="11"/>
        <rFont val="宋体"/>
        <family val="0"/>
      </rPr>
      <t>混凝土预制块加固土路肩</t>
    </r>
  </si>
  <si>
    <r>
      <rPr>
        <sz val="11"/>
        <rFont val="宋体"/>
        <family val="0"/>
      </rPr>
      <t>C30砼预制块护肩  厚10cm</t>
    </r>
  </si>
  <si>
    <r>
      <rPr>
        <sz val="11"/>
        <rFont val="宋体"/>
        <family val="0"/>
      </rPr>
      <t>C20混凝土方砖 (20*20*5cm)</t>
    </r>
  </si>
  <si>
    <r>
      <rPr>
        <sz val="11"/>
        <rFont val="宋体"/>
        <family val="0"/>
      </rPr>
      <t>313-5</t>
    </r>
  </si>
  <si>
    <r>
      <rPr>
        <sz val="11"/>
        <rFont val="宋体"/>
        <family val="0"/>
      </rPr>
      <t>混凝土预制块路缘石</t>
    </r>
  </si>
  <si>
    <r>
      <rPr>
        <sz val="11"/>
        <rFont val="宋体"/>
        <family val="0"/>
      </rPr>
      <t>C30砼平路缘石(10*15*49.5cm)</t>
    </r>
  </si>
  <si>
    <r>
      <rPr>
        <sz val="11"/>
        <rFont val="宋体"/>
        <family val="0"/>
      </rPr>
      <t>C30砼立路缘石(22*22*99.5cm)</t>
    </r>
  </si>
  <si>
    <r>
      <rPr>
        <sz val="11"/>
        <rFont val="宋体"/>
        <family val="0"/>
      </rPr>
      <t>313-6</t>
    </r>
  </si>
  <si>
    <t>拉杆钢筋</t>
  </si>
  <si>
    <r>
      <rPr>
        <sz val="11"/>
        <rFont val="宋体"/>
        <family val="0"/>
      </rPr>
      <t>403-1</t>
    </r>
  </si>
  <si>
    <r>
      <rPr>
        <sz val="11"/>
        <rFont val="宋体"/>
        <family val="0"/>
      </rPr>
      <t>403-2</t>
    </r>
  </si>
  <si>
    <r>
      <rPr>
        <sz val="11"/>
        <rFont val="宋体"/>
        <family val="0"/>
      </rPr>
      <t>403-3</t>
    </r>
  </si>
  <si>
    <r>
      <rPr>
        <sz val="11"/>
        <rFont val="宋体"/>
        <family val="0"/>
      </rPr>
      <t>403-4</t>
    </r>
  </si>
  <si>
    <r>
      <rPr>
        <sz val="11"/>
        <rFont val="宋体"/>
        <family val="0"/>
      </rPr>
      <t>405-1</t>
    </r>
  </si>
  <si>
    <r>
      <rPr>
        <sz val="11"/>
        <rFont val="宋体"/>
        <family val="0"/>
      </rPr>
      <t>钻孔灌注桩</t>
    </r>
  </si>
  <si>
    <r>
      <rPr>
        <sz val="11"/>
        <rFont val="宋体"/>
        <family val="0"/>
      </rPr>
      <t>混凝土下部结构</t>
    </r>
  </si>
  <si>
    <r>
      <rPr>
        <sz val="11"/>
        <rFont val="宋体"/>
        <family val="0"/>
      </rPr>
      <t>C40 系梁</t>
    </r>
  </si>
  <si>
    <r>
      <rPr>
        <sz val="11"/>
        <rFont val="宋体"/>
        <family val="0"/>
      </rPr>
      <t>C40 盖梁</t>
    </r>
  </si>
  <si>
    <r>
      <rPr>
        <sz val="11"/>
        <rFont val="宋体"/>
        <family val="0"/>
      </rPr>
      <t>-c</t>
    </r>
  </si>
  <si>
    <r>
      <rPr>
        <sz val="11"/>
        <rFont val="宋体"/>
        <family val="0"/>
      </rPr>
      <t>C40 墩柱</t>
    </r>
  </si>
  <si>
    <r>
      <rPr>
        <sz val="11"/>
        <rFont val="宋体"/>
        <family val="0"/>
      </rPr>
      <t>-d</t>
    </r>
  </si>
  <si>
    <r>
      <rPr>
        <sz val="11"/>
        <rFont val="宋体"/>
        <family val="0"/>
      </rPr>
      <t>C30 耳背墙</t>
    </r>
  </si>
  <si>
    <r>
      <rPr>
        <sz val="11"/>
        <rFont val="宋体"/>
        <family val="0"/>
      </rPr>
      <t>410-5</t>
    </r>
  </si>
  <si>
    <r>
      <rPr>
        <sz val="11"/>
        <rFont val="宋体"/>
        <family val="0"/>
      </rPr>
      <t>上部结构现浇整体化混凝土</t>
    </r>
  </si>
  <si>
    <r>
      <rPr>
        <sz val="11"/>
        <rFont val="宋体"/>
        <family val="0"/>
      </rPr>
      <t>410-6</t>
    </r>
  </si>
  <si>
    <r>
      <rPr>
        <sz val="11"/>
        <rFont val="宋体"/>
        <family val="0"/>
      </rPr>
      <t>现浇混凝土附属结构</t>
    </r>
  </si>
  <si>
    <r>
      <rPr>
        <sz val="11"/>
        <rFont val="宋体"/>
        <family val="0"/>
      </rPr>
      <t>护栏C30混凝土</t>
    </r>
  </si>
  <si>
    <r>
      <rPr>
        <sz val="11"/>
        <rFont val="宋体"/>
        <family val="0"/>
      </rPr>
      <t>搭板C30混凝土</t>
    </r>
  </si>
  <si>
    <r>
      <rPr>
        <sz val="11"/>
        <rFont val="宋体"/>
        <family val="0"/>
      </rPr>
      <t>踏步C30混凝土</t>
    </r>
  </si>
  <si>
    <r>
      <rPr>
        <sz val="11"/>
        <rFont val="宋体"/>
        <family val="0"/>
      </rPr>
      <t>挡块C40混凝土</t>
    </r>
  </si>
  <si>
    <r>
      <rPr>
        <sz val="11"/>
        <rFont val="宋体"/>
        <family val="0"/>
      </rPr>
      <t>支座垫石C40小石子砼</t>
    </r>
  </si>
  <si>
    <r>
      <rPr>
        <sz val="11"/>
        <rFont val="宋体"/>
        <family val="0"/>
      </rPr>
      <t>后张法预应力钢绞线</t>
    </r>
  </si>
  <si>
    <r>
      <rPr>
        <sz val="11"/>
        <rFont val="宋体"/>
        <family val="0"/>
      </rPr>
      <t>411-8</t>
    </r>
  </si>
  <si>
    <r>
      <rPr>
        <sz val="11"/>
        <rFont val="宋体"/>
        <family val="0"/>
      </rPr>
      <t>预制预应力混凝土上部结构</t>
    </r>
  </si>
  <si>
    <r>
      <rPr>
        <sz val="11"/>
        <rFont val="宋体"/>
        <family val="0"/>
      </rPr>
      <t>C50 预制箱梁</t>
    </r>
  </si>
  <si>
    <r>
      <rPr>
        <sz val="11"/>
        <rFont val="宋体"/>
        <family val="0"/>
      </rPr>
      <t>413-1</t>
    </r>
  </si>
  <si>
    <r>
      <rPr>
        <sz val="11"/>
        <rFont val="宋体"/>
        <family val="0"/>
      </rPr>
      <t>浆砌片石</t>
    </r>
  </si>
  <si>
    <r>
      <rPr>
        <sz val="11"/>
        <rFont val="宋体"/>
        <family val="0"/>
      </rPr>
      <t>M7.5浆砌片石锥坡</t>
    </r>
  </si>
  <si>
    <r>
      <rPr>
        <sz val="11"/>
        <rFont val="宋体"/>
        <family val="0"/>
      </rPr>
      <t>414-1</t>
    </r>
  </si>
  <si>
    <r>
      <rPr>
        <sz val="11"/>
        <rFont val="宋体"/>
        <family val="0"/>
      </rPr>
      <t>钢箱梁</t>
    </r>
  </si>
  <si>
    <r>
      <rPr>
        <sz val="11"/>
        <rFont val="宋体"/>
        <family val="0"/>
      </rPr>
      <t>钢箱梁制作</t>
    </r>
  </si>
  <si>
    <r>
      <rPr>
        <sz val="11"/>
        <rFont val="宋体"/>
        <family val="0"/>
      </rPr>
      <t>t</t>
    </r>
  </si>
  <si>
    <r>
      <rPr>
        <sz val="11"/>
        <rFont val="宋体"/>
        <family val="0"/>
      </rPr>
      <t>钢箱梁架设</t>
    </r>
  </si>
  <si>
    <r>
      <rPr>
        <sz val="11"/>
        <rFont val="宋体"/>
        <family val="0"/>
      </rPr>
      <t>414-2</t>
    </r>
  </si>
  <si>
    <r>
      <rPr>
        <sz val="11"/>
        <rFont val="宋体"/>
        <family val="0"/>
      </rPr>
      <t>导梁</t>
    </r>
  </si>
  <si>
    <r>
      <rPr>
        <sz val="11"/>
        <rFont val="宋体"/>
        <family val="0"/>
      </rPr>
      <t>415-1</t>
    </r>
  </si>
  <si>
    <r>
      <rPr>
        <sz val="11"/>
        <rFont val="宋体"/>
        <family val="0"/>
      </rPr>
      <t>沥青混凝土桥面铺装</t>
    </r>
  </si>
  <si>
    <r>
      <rPr>
        <sz val="11"/>
        <rFont val="宋体"/>
        <family val="0"/>
      </rPr>
      <t>415-2</t>
    </r>
  </si>
  <si>
    <r>
      <rPr>
        <sz val="11"/>
        <rFont val="宋体"/>
        <family val="0"/>
      </rPr>
      <t>水泥混凝土桥面铺装</t>
    </r>
  </si>
  <si>
    <r>
      <rPr>
        <sz val="11"/>
        <rFont val="宋体"/>
        <family val="0"/>
      </rPr>
      <t>超高韧性砼（STC）厚5cm</t>
    </r>
  </si>
  <si>
    <r>
      <rPr>
        <sz val="11"/>
        <rFont val="宋体"/>
        <family val="0"/>
      </rPr>
      <t>C40补偿收缩砼 厚10cm</t>
    </r>
  </si>
  <si>
    <r>
      <rPr>
        <sz val="11"/>
        <rFont val="宋体"/>
        <family val="0"/>
      </rPr>
      <t>415-3</t>
    </r>
  </si>
  <si>
    <r>
      <rPr>
        <sz val="11"/>
        <rFont val="宋体"/>
        <family val="0"/>
      </rPr>
      <t>防水层</t>
    </r>
  </si>
  <si>
    <r>
      <rPr>
        <sz val="11"/>
        <rFont val="宋体"/>
        <family val="0"/>
      </rPr>
      <t>416-5</t>
    </r>
  </si>
  <si>
    <r>
      <rPr>
        <sz val="11"/>
        <rFont val="宋体"/>
        <family val="0"/>
      </rPr>
      <t>隔震橡胶支座</t>
    </r>
  </si>
  <si>
    <r>
      <rPr>
        <sz val="11"/>
        <rFont val="宋体"/>
        <family val="0"/>
      </rPr>
      <t>铅芯隔震橡胶支座 J4Q350×520</t>
    </r>
  </si>
  <si>
    <r>
      <rPr>
        <sz val="11"/>
        <rFont val="宋体"/>
        <family val="0"/>
      </rPr>
      <t>个</t>
    </r>
  </si>
  <si>
    <r>
      <rPr>
        <sz val="11"/>
        <rFont val="宋体"/>
        <family val="0"/>
      </rPr>
      <t>416-6</t>
    </r>
  </si>
  <si>
    <r>
      <rPr>
        <sz val="11"/>
        <rFont val="宋体"/>
        <family val="0"/>
      </rPr>
      <t>球形支座</t>
    </r>
  </si>
  <si>
    <r>
      <rPr>
        <sz val="11"/>
        <rFont val="宋体"/>
        <family val="0"/>
      </rPr>
      <t>KZQZ7000ZX</t>
    </r>
  </si>
  <si>
    <r>
      <rPr>
        <sz val="11"/>
        <rFont val="宋体"/>
        <family val="0"/>
      </rPr>
      <t>KZQZ7000DX</t>
    </r>
  </si>
  <si>
    <r>
      <rPr>
        <sz val="11"/>
        <rFont val="宋体"/>
        <family val="0"/>
      </rPr>
      <t>KZQZ7000HX</t>
    </r>
  </si>
  <si>
    <r>
      <rPr>
        <sz val="11"/>
        <rFont val="宋体"/>
        <family val="0"/>
      </rPr>
      <t>KZQZ7000GD</t>
    </r>
  </si>
  <si>
    <r>
      <rPr>
        <sz val="11"/>
        <rFont val="宋体"/>
        <family val="0"/>
      </rPr>
      <t>KZQZ2500ZX</t>
    </r>
  </si>
  <si>
    <r>
      <rPr>
        <sz val="11"/>
        <rFont val="宋体"/>
        <family val="0"/>
      </rPr>
      <t>-f</t>
    </r>
  </si>
  <si>
    <r>
      <rPr>
        <sz val="11"/>
        <rFont val="宋体"/>
        <family val="0"/>
      </rPr>
      <t>KZQZ2500DX</t>
    </r>
  </si>
  <si>
    <r>
      <rPr>
        <sz val="11"/>
        <rFont val="宋体"/>
        <family val="0"/>
      </rPr>
      <t>417-3</t>
    </r>
  </si>
  <si>
    <r>
      <rPr>
        <sz val="11"/>
        <rFont val="宋体"/>
        <family val="0"/>
      </rPr>
      <t>伸缩缝</t>
    </r>
  </si>
  <si>
    <r>
      <rPr>
        <sz val="11"/>
        <rFont val="宋体"/>
        <family val="0"/>
      </rPr>
      <t>RBKF80型梳齿伸缩缝</t>
    </r>
  </si>
  <si>
    <r>
      <rPr>
        <sz val="11"/>
        <rFont val="宋体"/>
        <family val="0"/>
      </rPr>
      <t>RBKF160型梳齿伸缩缝</t>
    </r>
  </si>
  <si>
    <r>
      <rPr>
        <sz val="11"/>
        <rFont val="宋体"/>
        <family val="0"/>
      </rPr>
      <t>419-1</t>
    </r>
  </si>
  <si>
    <r>
      <rPr>
        <sz val="11"/>
        <rFont val="宋体"/>
        <family val="0"/>
      </rPr>
      <t>单孔钢筋混凝土圆管涵</t>
    </r>
  </si>
  <si>
    <r>
      <rPr>
        <sz val="11"/>
        <rFont val="宋体"/>
        <family val="0"/>
      </rPr>
      <t>Φ=1600mm</t>
    </r>
  </si>
  <si>
    <r>
      <rPr>
        <sz val="11"/>
        <rFont val="宋体"/>
        <family val="0"/>
      </rPr>
      <t>420-1</t>
    </r>
  </si>
  <si>
    <r>
      <rPr>
        <sz val="11"/>
        <rFont val="宋体"/>
        <family val="0"/>
      </rPr>
      <t>钢筋混凝土盖板涵</t>
    </r>
  </si>
  <si>
    <r>
      <rPr>
        <sz val="11"/>
        <rFont val="宋体"/>
        <family val="0"/>
      </rPr>
      <t>1-2.0*2.0</t>
    </r>
  </si>
  <si>
    <r>
      <rPr>
        <sz val="11"/>
        <rFont val="宋体"/>
        <family val="0"/>
      </rPr>
      <t>420-2</t>
    </r>
  </si>
  <si>
    <r>
      <rPr>
        <sz val="11"/>
        <rFont val="宋体"/>
        <family val="0"/>
      </rPr>
      <t>钢筋混凝土箱涵</t>
    </r>
  </si>
  <si>
    <r>
      <rPr>
        <sz val="11"/>
        <rFont val="宋体"/>
        <family val="0"/>
      </rPr>
      <t>1-4.0*2.5</t>
    </r>
  </si>
  <si>
    <t>103-2</t>
  </si>
  <si>
    <t>103-3</t>
  </si>
  <si>
    <t>103-4</t>
  </si>
  <si>
    <t>103-5</t>
  </si>
  <si>
    <t>临时占地</t>
  </si>
  <si>
    <t>临时供电设施</t>
  </si>
  <si>
    <t>电信设施的提供、维修与拆除</t>
  </si>
  <si>
    <t>供水与排污设施</t>
  </si>
  <si>
    <r>
      <t>2</t>
    </r>
    <r>
      <rPr>
        <sz val="11"/>
        <color indexed="8"/>
        <rFont val="宋体"/>
        <family val="0"/>
      </rPr>
      <t>02-5</t>
    </r>
  </si>
  <si>
    <t>建筑垃圾运输处置</t>
  </si>
  <si>
    <t>项</t>
  </si>
  <si>
    <t>填碎石土（低填浅挖）</t>
  </si>
  <si>
    <r>
      <rPr>
        <sz val="11"/>
        <rFont val="宋体"/>
        <family val="0"/>
      </rPr>
      <t>305-</t>
    </r>
    <r>
      <rPr>
        <sz val="11"/>
        <rFont val="宋体"/>
        <family val="0"/>
      </rPr>
      <t>1</t>
    </r>
  </si>
  <si>
    <r>
      <rPr>
        <sz val="11"/>
        <rFont val="宋体"/>
        <family val="0"/>
      </rPr>
      <t>30</t>
    </r>
    <r>
      <rPr>
        <sz val="11"/>
        <rFont val="宋体"/>
        <family val="0"/>
      </rPr>
      <t>4-4</t>
    </r>
  </si>
  <si>
    <r>
      <t>基础钢筋(</t>
    </r>
    <r>
      <rPr>
        <sz val="11"/>
        <rFont val="宋体"/>
        <family val="0"/>
      </rPr>
      <t>桩基</t>
    </r>
    <r>
      <rPr>
        <sz val="11"/>
        <rFont val="宋体"/>
        <family val="0"/>
      </rPr>
      <t>)</t>
    </r>
  </si>
  <si>
    <t>下部结构钢筋（系梁、墩柱、盖梁、耳背墙）</t>
  </si>
  <si>
    <t>410-2</t>
  </si>
  <si>
    <t>411-5</t>
  </si>
  <si>
    <t>清单     第400章  桥梁、涵洞（涵洞）</t>
  </si>
  <si>
    <t>清单     第400章  桥梁、涵洞（务滋村大桥）</t>
  </si>
  <si>
    <t>橡胶沥青防水层</t>
  </si>
  <si>
    <r>
      <rPr>
        <sz val="11"/>
        <rFont val="宋体"/>
        <family val="0"/>
      </rPr>
      <t>Φ</t>
    </r>
    <r>
      <rPr>
        <vertAlign val="superscript"/>
        <sz val="11"/>
        <rFont val="宋体"/>
        <family val="0"/>
      </rPr>
      <t>s</t>
    </r>
    <r>
      <rPr>
        <sz val="11"/>
        <rFont val="宋体"/>
        <family val="0"/>
      </rPr>
      <t>15.2钢绞线</t>
    </r>
  </si>
  <si>
    <t>现况排水沟疏挖</t>
  </si>
  <si>
    <t>砌体挡土墙</t>
  </si>
  <si>
    <r>
      <t>2</t>
    </r>
    <r>
      <rPr>
        <sz val="11"/>
        <color indexed="8"/>
        <rFont val="宋体"/>
        <family val="0"/>
      </rPr>
      <t>08-3</t>
    </r>
  </si>
  <si>
    <t>浆砌片石护坡</t>
  </si>
  <si>
    <r>
      <t>m</t>
    </r>
    <r>
      <rPr>
        <sz val="11"/>
        <color indexed="8"/>
        <rFont val="宋体"/>
        <family val="0"/>
      </rPr>
      <t>3</t>
    </r>
  </si>
  <si>
    <t>M7.5浆砌片石护坡（含基础）</t>
  </si>
  <si>
    <t>桥头过渡段C25现浇混凝土板 厚30cm（含二灰稳定碎石厚20cm）</t>
  </si>
  <si>
    <t>中央分隔带C20混凝土20*20*5cm方砖（含二灰稳定碎石基层）</t>
  </si>
  <si>
    <t>附属工程</t>
  </si>
  <si>
    <t>上部结构钢筋（箱梁、桥面铺装、桥面连续）</t>
  </si>
  <si>
    <r>
      <rPr>
        <sz val="11"/>
        <rFont val="宋体"/>
        <family val="0"/>
      </rPr>
      <t>光圆钢筋（HPB</t>
    </r>
    <r>
      <rPr>
        <sz val="11"/>
        <rFont val="宋体"/>
        <family val="0"/>
      </rPr>
      <t>300</t>
    </r>
    <r>
      <rPr>
        <sz val="11"/>
        <rFont val="宋体"/>
        <family val="0"/>
      </rPr>
      <t>）</t>
    </r>
  </si>
  <si>
    <t>带肋钢筋（HRB400）</t>
  </si>
  <si>
    <t>光圆钢筋（HPB300）</t>
  </si>
  <si>
    <t>附属结构钢筋（支座垫石、挡块、搭板、护栏）</t>
  </si>
  <si>
    <t>D=1.5m</t>
  </si>
  <si>
    <t>D=1.8m</t>
  </si>
  <si>
    <t>m3</t>
  </si>
  <si>
    <t>房山区良常路南延（务滋村～市界）道路工程（K0+000-K1+680）</t>
  </si>
  <si>
    <t>C50补偿收缩砼 预制箱梁湿接缝</t>
  </si>
  <si>
    <t xml:space="preserve">中粒式改性沥青混凝土      AC-16C  厚5cm  </t>
  </si>
  <si>
    <t xml:space="preserve">热再生粗粒式沥青混凝土   ZAC-25C  厚8cm  </t>
  </si>
  <si>
    <t>SBS防水卷材</t>
  </si>
  <si>
    <t>交通导改</t>
  </si>
  <si>
    <t>清单     第200章  路 基</t>
  </si>
  <si>
    <t>清单     第300章  路面（施工便道）</t>
  </si>
  <si>
    <t>改性乳化沥青透层</t>
  </si>
  <si>
    <t>改性乳化沥青粘层</t>
  </si>
  <si>
    <r>
      <rPr>
        <sz val="11"/>
        <rFont val="宋体"/>
        <family val="0"/>
      </rPr>
      <t>改性乳化沥青稀浆封层</t>
    </r>
    <r>
      <rPr>
        <sz val="11"/>
        <rFont val="宋体"/>
        <family val="0"/>
      </rPr>
      <t xml:space="preserve"> 厚</t>
    </r>
    <r>
      <rPr>
        <sz val="11"/>
        <rFont val="宋体"/>
        <family val="0"/>
      </rPr>
      <t>1cm</t>
    </r>
  </si>
  <si>
    <r>
      <rPr>
        <sz val="11"/>
        <rFont val="宋体"/>
        <family val="0"/>
      </rPr>
      <t>3</t>
    </r>
    <r>
      <rPr>
        <sz val="11"/>
        <rFont val="宋体"/>
        <family val="0"/>
      </rPr>
      <t>02-1</t>
    </r>
  </si>
  <si>
    <t>级配碎石垫层</t>
  </si>
  <si>
    <r>
      <rPr>
        <sz val="11"/>
        <rFont val="宋体"/>
        <family val="0"/>
      </rPr>
      <t xml:space="preserve"> 厚</t>
    </r>
    <r>
      <rPr>
        <sz val="11"/>
        <rFont val="宋体"/>
        <family val="0"/>
      </rPr>
      <t>20</t>
    </r>
    <r>
      <rPr>
        <sz val="11"/>
        <rFont val="宋体"/>
        <family val="0"/>
      </rPr>
      <t>cm</t>
    </r>
  </si>
  <si>
    <r>
      <rPr>
        <sz val="11"/>
        <rFont val="宋体"/>
        <family val="0"/>
      </rPr>
      <t>水泥稳定碎石 厚1</t>
    </r>
    <r>
      <rPr>
        <sz val="11"/>
        <rFont val="宋体"/>
        <family val="0"/>
      </rPr>
      <t>8</t>
    </r>
    <r>
      <rPr>
        <sz val="11"/>
        <rFont val="宋体"/>
        <family val="0"/>
      </rPr>
      <t>cm</t>
    </r>
  </si>
  <si>
    <r>
      <rPr>
        <sz val="11"/>
        <rFont val="宋体"/>
        <family val="0"/>
      </rPr>
      <t>309-</t>
    </r>
    <r>
      <rPr>
        <sz val="11"/>
        <rFont val="宋体"/>
        <family val="0"/>
      </rPr>
      <t>1</t>
    </r>
  </si>
  <si>
    <t>Φ=600mm</t>
  </si>
  <si>
    <t>中粒式改性沥青混凝土</t>
  </si>
  <si>
    <t>清单     第400章  桥梁、涵洞（施工便道）</t>
  </si>
  <si>
    <r>
      <rPr>
        <sz val="11"/>
        <rFont val="宋体"/>
        <family val="0"/>
      </rPr>
      <t>AC-</t>
    </r>
    <r>
      <rPr>
        <sz val="11"/>
        <rFont val="宋体"/>
        <family val="0"/>
      </rPr>
      <t>13</t>
    </r>
    <r>
      <rPr>
        <sz val="11"/>
        <rFont val="宋体"/>
        <family val="0"/>
      </rPr>
      <t xml:space="preserve">  5cm</t>
    </r>
  </si>
  <si>
    <t>细粒式沥青灌入式路面</t>
  </si>
  <si>
    <t>施工环保费(包括洗车池、环保监测系统、施工围挡等)</t>
  </si>
  <si>
    <t>103-6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</si>
  <si>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</si>
  <si>
    <t>路面（施工便道）</t>
  </si>
  <si>
    <t>桥梁、涵洞（务滋村大桥）</t>
  </si>
  <si>
    <t>桥梁、涵洞（涵洞）</t>
  </si>
  <si>
    <t>桥梁、涵洞（施工便道）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</si>
</sst>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0.000"/>
    <numFmt numFmtId="184" formatCode="#0.00"/>
    <numFmt numFmtId="185" formatCode="#0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;[Red]0.00"/>
  </numFmts>
  <fonts count="35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vertAlign val="superscript"/>
      <sz val="11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7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9" borderId="5" applyNumberFormat="0" applyAlignment="0" applyProtection="0"/>
    <xf numFmtId="0" fontId="9" fillId="14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17" fillId="9" borderId="8" applyNumberFormat="0" applyAlignment="0" applyProtection="0"/>
    <xf numFmtId="0" fontId="23" fillId="3" borderId="5" applyNumberFormat="0" applyAlignment="0" applyProtection="0"/>
    <xf numFmtId="0" fontId="1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0" xfId="51" applyNumberFormat="1" applyFont="1" applyFill="1">
      <alignment vertical="center"/>
      <protection/>
    </xf>
    <xf numFmtId="0" fontId="0" fillId="0" borderId="0" xfId="51" applyFont="1" applyFill="1">
      <alignment vertical="center"/>
      <protection/>
    </xf>
    <xf numFmtId="0" fontId="0" fillId="0" borderId="0" xfId="51" applyNumberFormat="1" applyFont="1" applyFill="1" applyAlignment="1">
      <alignment horizontal="center" vertical="center" shrinkToFit="1"/>
      <protection/>
    </xf>
    <xf numFmtId="0" fontId="0" fillId="0" borderId="0" xfId="51" applyFont="1" applyFill="1" applyAlignment="1">
      <alignment vertical="center" shrinkToFit="1"/>
      <protection/>
    </xf>
    <xf numFmtId="49" fontId="0" fillId="0" borderId="0" xfId="51" applyNumberFormat="1" applyFont="1" applyFill="1" applyBorder="1" applyAlignment="1">
      <alignment vertical="center"/>
      <protection/>
    </xf>
    <xf numFmtId="49" fontId="5" fillId="0" borderId="10" xfId="51" applyNumberFormat="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0" xfId="51" applyNumberFormat="1" applyFont="1" applyFill="1" applyBorder="1" applyAlignment="1">
      <alignment horizontal="center" vertical="center" shrinkToFit="1"/>
      <protection/>
    </xf>
    <xf numFmtId="0" fontId="5" fillId="0" borderId="10" xfId="51" applyFont="1" applyFill="1" applyBorder="1" applyAlignment="1">
      <alignment horizontal="center" vertical="center" shrinkToFit="1"/>
      <protection/>
    </xf>
    <xf numFmtId="177" fontId="0" fillId="0" borderId="10" xfId="51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51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7" fontId="2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33" fillId="0" borderId="0" xfId="51" applyFont="1" applyFill="1">
      <alignment vertical="center"/>
      <protection/>
    </xf>
    <xf numFmtId="184" fontId="8" fillId="4" borderId="10" xfId="54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Alignment="1">
      <alignment vertical="center"/>
    </xf>
    <xf numFmtId="0" fontId="0" fillId="0" borderId="0" xfId="51" applyFont="1" applyFill="1">
      <alignment vertical="center"/>
      <protection/>
    </xf>
    <xf numFmtId="0" fontId="0" fillId="0" borderId="0" xfId="0" applyFont="1" applyFill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51" applyFont="1" applyFill="1">
      <alignment vertical="center"/>
      <protection/>
    </xf>
    <xf numFmtId="0" fontId="29" fillId="18" borderId="10" xfId="0" applyNumberFormat="1" applyFont="1" applyFill="1" applyBorder="1" applyAlignment="1" applyProtection="1">
      <alignment horizontal="center" vertical="center" wrapText="1"/>
      <protection/>
    </xf>
    <xf numFmtId="0" fontId="34" fillId="18" borderId="10" xfId="0" applyNumberFormat="1" applyFont="1" applyFill="1" applyBorder="1" applyAlignment="1" applyProtection="1">
      <alignment horizontal="left" vertical="center" wrapText="1"/>
      <protection/>
    </xf>
    <xf numFmtId="0" fontId="34" fillId="18" borderId="10" xfId="0" applyNumberFormat="1" applyFont="1" applyFill="1" applyBorder="1" applyAlignment="1" applyProtection="1">
      <alignment horizontal="center" vertical="center" wrapText="1"/>
      <protection/>
    </xf>
    <xf numFmtId="184" fontId="34" fillId="18" borderId="10" xfId="0" applyNumberFormat="1" applyFont="1" applyFill="1" applyBorder="1" applyAlignment="1" applyProtection="1">
      <alignment horizontal="center" vertical="center" wrapText="1"/>
      <protection/>
    </xf>
    <xf numFmtId="0" fontId="29" fillId="18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176" fontId="8" fillId="4" borderId="10" xfId="52" applyNumberFormat="1" applyFont="1" applyFill="1" applyBorder="1" applyAlignment="1" applyProtection="1">
      <alignment horizontal="center" vertical="center" shrinkToFit="1"/>
      <protection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8" fillId="4" borderId="10" xfId="53" applyNumberFormat="1" applyFont="1" applyFill="1" applyBorder="1" applyAlignment="1" applyProtection="1">
      <alignment horizontal="center" vertical="center" shrinkToFit="1"/>
      <protection/>
    </xf>
    <xf numFmtId="0" fontId="29" fillId="18" borderId="10" xfId="0" applyNumberFormat="1" applyFont="1" applyFill="1" applyBorder="1" applyAlignment="1" applyProtection="1">
      <alignment horizontal="left" vertical="center" wrapText="1"/>
      <protection/>
    </xf>
    <xf numFmtId="0" fontId="29" fillId="18" borderId="10" xfId="0" applyNumberFormat="1" applyFont="1" applyFill="1" applyBorder="1" applyAlignment="1" applyProtection="1">
      <alignment horizontal="left" vertical="center" wrapText="1"/>
      <protection/>
    </xf>
    <xf numFmtId="176" fontId="8" fillId="4" borderId="10" xfId="54" applyNumberFormat="1" applyFont="1" applyFill="1" applyBorder="1" applyAlignment="1" applyProtection="1">
      <alignment horizontal="center" vertical="center" shrinkToFit="1"/>
      <protection/>
    </xf>
    <xf numFmtId="0" fontId="29" fillId="18" borderId="10" xfId="0" applyNumberFormat="1" applyFont="1" applyFill="1" applyBorder="1" applyAlignment="1" applyProtection="1">
      <alignment horizontal="left" vertical="center" wrapText="1"/>
      <protection/>
    </xf>
    <xf numFmtId="183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9" fillId="18" borderId="10" xfId="0" applyNumberFormat="1" applyFont="1" applyFill="1" applyBorder="1" applyAlignment="1" applyProtection="1">
      <alignment horizontal="left" vertical="center" wrapText="1"/>
      <protection/>
    </xf>
    <xf numFmtId="0" fontId="29" fillId="18" borderId="10" xfId="0" applyNumberFormat="1" applyFont="1" applyFill="1" applyBorder="1" applyAlignment="1" applyProtection="1">
      <alignment horizontal="center" vertical="center" wrapText="1"/>
      <protection/>
    </xf>
    <xf numFmtId="0" fontId="29" fillId="18" borderId="10" xfId="0" applyNumberFormat="1" applyFont="1" applyFill="1" applyBorder="1" applyAlignment="1" applyProtection="1">
      <alignment horizontal="left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NumberFormat="1" applyFont="1" applyFill="1" applyBorder="1" applyAlignment="1" applyProtection="1">
      <alignment horizontal="left" vertical="center" wrapText="1"/>
      <protection/>
    </xf>
    <xf numFmtId="184" fontId="34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54" applyNumberFormat="1" applyFont="1" applyFill="1" applyBorder="1" applyAlignment="1" applyProtection="1">
      <alignment horizontal="center" vertical="center" shrinkToFit="1"/>
      <protection/>
    </xf>
    <xf numFmtId="183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18" borderId="10" xfId="0" applyNumberFormat="1" applyFont="1" applyFill="1" applyBorder="1" applyAlignment="1" applyProtection="1">
      <alignment horizontal="left" vertical="center" wrapText="1"/>
      <protection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29" fillId="18" borderId="10" xfId="0" applyNumberFormat="1" applyFont="1" applyFill="1" applyBorder="1" applyAlignment="1" applyProtection="1">
      <alignment horizontal="center" vertical="center" wrapText="1"/>
      <protection/>
    </xf>
    <xf numFmtId="0" fontId="29" fillId="18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176" fontId="8" fillId="4" borderId="10" xfId="53" applyNumberFormat="1" applyFont="1" applyFill="1" applyBorder="1" applyAlignment="1" applyProtection="1">
      <alignment horizontal="center" vertical="center" shrinkToFit="1"/>
      <protection/>
    </xf>
    <xf numFmtId="177" fontId="0" fillId="0" borderId="0" xfId="51" applyNumberFormat="1" applyFont="1" applyFill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176" fontId="8" fillId="4" borderId="10" xfId="4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>
      <alignment vertical="center"/>
    </xf>
    <xf numFmtId="177" fontId="34" fillId="18" borderId="10" xfId="0" applyNumberFormat="1" applyFont="1" applyFill="1" applyBorder="1" applyAlignment="1" applyProtection="1">
      <alignment horizontal="center" vertical="center" wrapText="1"/>
      <protection/>
    </xf>
    <xf numFmtId="184" fontId="29" fillId="18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51" applyFont="1" applyFill="1" applyBorder="1" applyAlignment="1">
      <alignment horizontal="right" vertical="center"/>
      <protection/>
    </xf>
    <xf numFmtId="177" fontId="6" fillId="0" borderId="10" xfId="51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51" applyFont="1" applyFill="1" applyAlignment="1">
      <alignment horizontal="center" vertical="center"/>
      <protection/>
    </xf>
    <xf numFmtId="0" fontId="0" fillId="0" borderId="0" xfId="51" applyFont="1" applyFill="1" applyBorder="1" applyAlignment="1" applyProtection="1">
      <alignment horizontal="left" vertical="center" shrinkToFit="1"/>
      <protection hidden="1"/>
    </xf>
    <xf numFmtId="0" fontId="0" fillId="0" borderId="12" xfId="51" applyFont="1" applyFill="1" applyBorder="1" applyAlignment="1">
      <alignment horizontal="right" vertical="center" shrinkToFit="1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6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2" xfId="48"/>
    <cellStyle name="常规 3" xfId="49"/>
    <cellStyle name="常规 4" xfId="50"/>
    <cellStyle name="常规 5" xfId="51"/>
    <cellStyle name="常规 6" xfId="52"/>
    <cellStyle name="常规 7" xfId="53"/>
    <cellStyle name="常规 8" xfId="54"/>
    <cellStyle name="常规 9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E11" sqref="E11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4" width="11.25390625" style="1" customWidth="1"/>
    <col min="5" max="5" width="10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16384" width="9.00390625" style="1" customWidth="1"/>
  </cols>
  <sheetData>
    <row r="1" spans="1:6" ht="39.75" customHeight="1">
      <c r="A1" s="94" t="s">
        <v>0</v>
      </c>
      <c r="B1" s="94"/>
      <c r="C1" s="94"/>
      <c r="D1" s="94"/>
      <c r="E1" s="94"/>
      <c r="F1" s="94"/>
    </row>
    <row r="2" spans="1:6" ht="34.5" customHeight="1">
      <c r="A2" s="91" t="s">
        <v>1</v>
      </c>
      <c r="B2" s="95" t="s">
        <v>225</v>
      </c>
      <c r="C2" s="96"/>
      <c r="D2" s="96"/>
      <c r="E2" s="100" t="s">
        <v>2</v>
      </c>
      <c r="F2" s="100"/>
    </row>
    <row r="3" spans="1:6" s="26" customFormat="1" ht="34.5" customHeight="1">
      <c r="A3" s="97" t="s">
        <v>3</v>
      </c>
      <c r="B3" s="97"/>
      <c r="C3" s="97"/>
      <c r="D3" s="97"/>
      <c r="E3" s="97"/>
      <c r="F3" s="97"/>
    </row>
    <row r="4" spans="1:6" ht="34.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</row>
    <row r="5" spans="1:6" ht="34.5" customHeight="1">
      <c r="A5" s="31" t="s">
        <v>10</v>
      </c>
      <c r="B5" s="32" t="s">
        <v>11</v>
      </c>
      <c r="C5" s="31" t="s">
        <v>12</v>
      </c>
      <c r="D5" s="31">
        <v>1</v>
      </c>
      <c r="E5" s="90"/>
      <c r="F5" s="30">
        <f>ROUND(D5*E5,0)</f>
        <v>0</v>
      </c>
    </row>
    <row r="6" spans="1:6" ht="34.5" customHeight="1">
      <c r="A6" s="31" t="s">
        <v>13</v>
      </c>
      <c r="B6" s="58" t="s">
        <v>246</v>
      </c>
      <c r="C6" s="31" t="s">
        <v>12</v>
      </c>
      <c r="D6" s="31">
        <v>1</v>
      </c>
      <c r="E6" s="90"/>
      <c r="F6" s="30">
        <f aca="true" t="shared" si="0" ref="F6:F13">ROUND(D6*E6,0)</f>
        <v>0</v>
      </c>
    </row>
    <row r="7" spans="1:6" ht="34.5" customHeight="1">
      <c r="A7" s="31" t="s">
        <v>14</v>
      </c>
      <c r="B7" s="32" t="s">
        <v>15</v>
      </c>
      <c r="C7" s="31" t="s">
        <v>12</v>
      </c>
      <c r="D7" s="31">
        <v>1</v>
      </c>
      <c r="E7" s="90"/>
      <c r="F7" s="30">
        <f t="shared" si="0"/>
        <v>0</v>
      </c>
    </row>
    <row r="8" spans="1:6" ht="34.5" customHeight="1">
      <c r="A8" s="59" t="s">
        <v>186</v>
      </c>
      <c r="B8" s="60" t="s">
        <v>190</v>
      </c>
      <c r="C8" s="59" t="s">
        <v>12</v>
      </c>
      <c r="D8" s="31">
        <v>1</v>
      </c>
      <c r="E8" s="90"/>
      <c r="F8" s="30">
        <f t="shared" si="0"/>
        <v>0</v>
      </c>
    </row>
    <row r="9" spans="1:6" ht="34.5" customHeight="1">
      <c r="A9" s="59" t="s">
        <v>187</v>
      </c>
      <c r="B9" s="60" t="s">
        <v>191</v>
      </c>
      <c r="C9" s="59" t="s">
        <v>12</v>
      </c>
      <c r="D9" s="31">
        <v>1</v>
      </c>
      <c r="E9" s="90"/>
      <c r="F9" s="30">
        <f t="shared" si="0"/>
        <v>0</v>
      </c>
    </row>
    <row r="10" spans="1:6" ht="34.5" customHeight="1">
      <c r="A10" s="59" t="s">
        <v>188</v>
      </c>
      <c r="B10" s="60" t="s">
        <v>192</v>
      </c>
      <c r="C10" s="59" t="s">
        <v>12</v>
      </c>
      <c r="D10" s="31">
        <v>1</v>
      </c>
      <c r="E10" s="90"/>
      <c r="F10" s="30">
        <f t="shared" si="0"/>
        <v>0</v>
      </c>
    </row>
    <row r="11" spans="1:6" ht="34.5" customHeight="1">
      <c r="A11" s="59" t="s">
        <v>189</v>
      </c>
      <c r="B11" s="60" t="s">
        <v>193</v>
      </c>
      <c r="C11" s="59" t="s">
        <v>12</v>
      </c>
      <c r="D11" s="31">
        <v>1</v>
      </c>
      <c r="E11" s="90"/>
      <c r="F11" s="30">
        <f t="shared" si="0"/>
        <v>0</v>
      </c>
    </row>
    <row r="12" spans="1:6" ht="34.5" customHeight="1">
      <c r="A12" s="59" t="s">
        <v>247</v>
      </c>
      <c r="B12" s="60" t="s">
        <v>230</v>
      </c>
      <c r="C12" s="59" t="s">
        <v>12</v>
      </c>
      <c r="D12" s="31">
        <v>1</v>
      </c>
      <c r="E12" s="90"/>
      <c r="F12" s="30">
        <f t="shared" si="0"/>
        <v>0</v>
      </c>
    </row>
    <row r="13" spans="1:6" ht="34.5" customHeight="1">
      <c r="A13" s="48" t="s">
        <v>16</v>
      </c>
      <c r="B13" s="49" t="s">
        <v>17</v>
      </c>
      <c r="C13" s="48" t="s">
        <v>12</v>
      </c>
      <c r="D13" s="31">
        <v>1</v>
      </c>
      <c r="E13" s="90"/>
      <c r="F13" s="30">
        <f t="shared" si="0"/>
        <v>0</v>
      </c>
    </row>
    <row r="14" spans="1:14" ht="34.5" customHeight="1">
      <c r="A14" s="98" t="s">
        <v>18</v>
      </c>
      <c r="B14" s="98"/>
      <c r="C14" s="98"/>
      <c r="D14" s="99">
        <f>ROUND(SUM(F5:F13),0)</f>
        <v>0</v>
      </c>
      <c r="E14" s="99"/>
      <c r="F14" s="27" t="s">
        <v>19</v>
      </c>
      <c r="G14" s="28"/>
      <c r="H14" s="28"/>
      <c r="I14" s="28"/>
      <c r="J14" s="28"/>
      <c r="K14" s="28"/>
      <c r="L14" s="28"/>
      <c r="M14" s="28"/>
      <c r="N14" s="28"/>
    </row>
    <row r="15" ht="32.25" customHeight="1"/>
    <row r="16" ht="25.5" customHeight="1">
      <c r="A16" s="29"/>
    </row>
  </sheetData>
  <sheetProtection password="E09C" sheet="1"/>
  <protectedRanges>
    <protectedRange sqref="E5:E13" name="区域1"/>
  </protectedRanges>
  <mergeCells count="6">
    <mergeCell ref="A1:F1"/>
    <mergeCell ref="B2:D2"/>
    <mergeCell ref="A3:F3"/>
    <mergeCell ref="A14:C14"/>
    <mergeCell ref="D14:E14"/>
    <mergeCell ref="E2:F2"/>
  </mergeCells>
  <printOptions horizontalCentered="1"/>
  <pageMargins left="0.7086614173228347" right="0.7086614173228347" top="0.7480314960629921" bottom="0.7480314960629921" header="0.31496062992125984" footer="1.968503937007874"/>
  <pageSetup fitToHeight="0" horizontalDpi="600" verticalDpi="600" orientation="portrait" paperSize="9" r:id="rId1"/>
  <headerFooter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E35" sqref="E35"/>
    </sheetView>
  </sheetViews>
  <sheetFormatPr defaultColWidth="9.00390625" defaultRowHeight="14.25"/>
  <cols>
    <col min="1" max="1" width="9.125" style="1" customWidth="1"/>
    <col min="2" max="2" width="27.625" style="22" customWidth="1"/>
    <col min="3" max="3" width="8.625" style="1" customWidth="1"/>
    <col min="4" max="4" width="11.625" style="23" customWidth="1"/>
    <col min="5" max="6" width="11.625" style="7" customWidth="1"/>
    <col min="7" max="7" width="9.00390625" style="1" customWidth="1"/>
    <col min="8" max="8" width="9.50390625" style="1" bestFit="1" customWidth="1"/>
    <col min="9" max="16384" width="9.00390625" style="1" customWidth="1"/>
  </cols>
  <sheetData>
    <row r="1" spans="1:6" ht="39.75" customHeight="1">
      <c r="A1" s="101" t="s">
        <v>0</v>
      </c>
      <c r="B1" s="101"/>
      <c r="C1" s="101"/>
      <c r="D1" s="101"/>
      <c r="E1" s="101"/>
      <c r="F1" s="101"/>
    </row>
    <row r="2" spans="1:6" ht="34.5" customHeight="1">
      <c r="A2" s="24" t="s">
        <v>1</v>
      </c>
      <c r="B2" s="102" t="str">
        <f>'第100章'!B2</f>
        <v>房山区良常路南延（务滋村～市界）道路工程（K0+000-K1+680）</v>
      </c>
      <c r="C2" s="102"/>
      <c r="D2" s="102"/>
      <c r="E2" s="103" t="s">
        <v>20</v>
      </c>
      <c r="F2" s="103"/>
    </row>
    <row r="3" spans="1:6" ht="34.5" customHeight="1">
      <c r="A3" s="104" t="s">
        <v>231</v>
      </c>
      <c r="B3" s="97"/>
      <c r="C3" s="97"/>
      <c r="D3" s="97"/>
      <c r="E3" s="97"/>
      <c r="F3" s="97"/>
    </row>
    <row r="4" spans="1:6" ht="34.5" customHeight="1">
      <c r="A4" s="8" t="s">
        <v>4</v>
      </c>
      <c r="B4" s="8" t="s">
        <v>5</v>
      </c>
      <c r="C4" s="8" t="s">
        <v>6</v>
      </c>
      <c r="D4" s="25" t="s">
        <v>7</v>
      </c>
      <c r="E4" s="9" t="s">
        <v>8</v>
      </c>
      <c r="F4" s="9" t="s">
        <v>9</v>
      </c>
    </row>
    <row r="5" spans="1:6" ht="34.5" customHeight="1">
      <c r="A5" s="55" t="s">
        <v>42</v>
      </c>
      <c r="B5" s="54" t="s">
        <v>43</v>
      </c>
      <c r="C5" s="55" t="s">
        <v>40</v>
      </c>
      <c r="D5" s="68"/>
      <c r="E5" s="9"/>
      <c r="F5" s="9"/>
    </row>
    <row r="6" spans="1:6" ht="34.5" customHeight="1">
      <c r="A6" s="55" t="s">
        <v>44</v>
      </c>
      <c r="B6" s="54" t="s">
        <v>45</v>
      </c>
      <c r="C6" s="55" t="s">
        <v>46</v>
      </c>
      <c r="D6" s="56">
        <v>18843</v>
      </c>
      <c r="E6" s="61"/>
      <c r="F6" s="30">
        <f>ROUND(D6*E6,0)</f>
        <v>0</v>
      </c>
    </row>
    <row r="7" spans="1:6" ht="34.5" customHeight="1">
      <c r="A7" s="55" t="s">
        <v>47</v>
      </c>
      <c r="B7" s="54" t="s">
        <v>48</v>
      </c>
      <c r="C7" s="55" t="s">
        <v>49</v>
      </c>
      <c r="D7" s="56">
        <v>19422</v>
      </c>
      <c r="E7" s="61"/>
      <c r="F7" s="30">
        <f aca="true" t="shared" si="0" ref="F7:F32">ROUND(D7*E7,0)</f>
        <v>0</v>
      </c>
    </row>
    <row r="8" spans="1:6" ht="34.5" customHeight="1">
      <c r="A8" s="55" t="s">
        <v>194</v>
      </c>
      <c r="B8" s="54" t="s">
        <v>195</v>
      </c>
      <c r="C8" s="55" t="s">
        <v>196</v>
      </c>
      <c r="D8" s="92">
        <v>1</v>
      </c>
      <c r="E8" s="61"/>
      <c r="F8" s="30">
        <f t="shared" si="0"/>
        <v>0</v>
      </c>
    </row>
    <row r="9" spans="1:6" ht="34.5" customHeight="1">
      <c r="A9" s="55" t="s">
        <v>50</v>
      </c>
      <c r="B9" s="54" t="s">
        <v>51</v>
      </c>
      <c r="C9" s="55" t="s">
        <v>40</v>
      </c>
      <c r="D9" s="56"/>
      <c r="E9" s="61"/>
      <c r="F9" s="30"/>
    </row>
    <row r="10" spans="1:6" ht="34.5" customHeight="1">
      <c r="A10" s="55" t="s">
        <v>44</v>
      </c>
      <c r="B10" s="54" t="s">
        <v>52</v>
      </c>
      <c r="C10" s="55" t="s">
        <v>46</v>
      </c>
      <c r="D10" s="93">
        <v>6593</v>
      </c>
      <c r="E10" s="61"/>
      <c r="F10" s="30">
        <f t="shared" si="0"/>
        <v>0</v>
      </c>
    </row>
    <row r="11" spans="1:6" ht="34.5" customHeight="1">
      <c r="A11" s="55" t="s">
        <v>53</v>
      </c>
      <c r="B11" s="54" t="s">
        <v>54</v>
      </c>
      <c r="C11" s="55" t="s">
        <v>40</v>
      </c>
      <c r="D11" s="56"/>
      <c r="E11" s="61"/>
      <c r="F11" s="30"/>
    </row>
    <row r="12" spans="1:6" ht="34.5" customHeight="1">
      <c r="A12" s="55" t="s">
        <v>44</v>
      </c>
      <c r="B12" s="81" t="s">
        <v>197</v>
      </c>
      <c r="C12" s="55" t="s">
        <v>46</v>
      </c>
      <c r="D12" s="56">
        <v>370</v>
      </c>
      <c r="E12" s="61"/>
      <c r="F12" s="30">
        <f t="shared" si="0"/>
        <v>0</v>
      </c>
    </row>
    <row r="13" spans="1:6" ht="34.5" customHeight="1">
      <c r="A13" s="55" t="s">
        <v>47</v>
      </c>
      <c r="B13" s="54" t="s">
        <v>55</v>
      </c>
      <c r="C13" s="55" t="s">
        <v>224</v>
      </c>
      <c r="D13" s="56">
        <v>4746</v>
      </c>
      <c r="E13" s="61"/>
      <c r="F13" s="30">
        <f t="shared" si="0"/>
        <v>0</v>
      </c>
    </row>
    <row r="14" spans="1:6" ht="34.5" customHeight="1">
      <c r="A14" s="55" t="s">
        <v>56</v>
      </c>
      <c r="B14" s="54" t="s">
        <v>57</v>
      </c>
      <c r="C14" s="55" t="s">
        <v>46</v>
      </c>
      <c r="D14" s="56">
        <v>102362</v>
      </c>
      <c r="E14" s="61"/>
      <c r="F14" s="30">
        <f t="shared" si="0"/>
        <v>0</v>
      </c>
    </row>
    <row r="15" spans="1:6" ht="34.5" customHeight="1">
      <c r="A15" s="55" t="s">
        <v>58</v>
      </c>
      <c r="B15" s="54" t="s">
        <v>59</v>
      </c>
      <c r="C15" s="55" t="s">
        <v>40</v>
      </c>
      <c r="D15" s="56"/>
      <c r="E15" s="61"/>
      <c r="F15" s="30"/>
    </row>
    <row r="16" spans="1:6" ht="34.5" customHeight="1">
      <c r="A16" s="55" t="s">
        <v>47</v>
      </c>
      <c r="B16" s="54" t="s">
        <v>60</v>
      </c>
      <c r="C16" s="55" t="s">
        <v>46</v>
      </c>
      <c r="D16" s="56">
        <v>5321</v>
      </c>
      <c r="E16" s="61"/>
      <c r="F16" s="30">
        <f t="shared" si="0"/>
        <v>0</v>
      </c>
    </row>
    <row r="17" spans="1:6" ht="34.5" customHeight="1">
      <c r="A17" s="55" t="s">
        <v>61</v>
      </c>
      <c r="B17" s="54" t="s">
        <v>62</v>
      </c>
      <c r="C17" s="55" t="s">
        <v>63</v>
      </c>
      <c r="D17" s="56">
        <v>1438</v>
      </c>
      <c r="E17" s="61"/>
      <c r="F17" s="30">
        <f t="shared" si="0"/>
        <v>0</v>
      </c>
    </row>
    <row r="18" spans="1:6" ht="34.5" customHeight="1">
      <c r="A18" s="55" t="s">
        <v>64</v>
      </c>
      <c r="B18" s="54" t="s">
        <v>65</v>
      </c>
      <c r="C18" s="55" t="s">
        <v>40</v>
      </c>
      <c r="D18" s="56"/>
      <c r="E18" s="61"/>
      <c r="F18" s="30"/>
    </row>
    <row r="19" spans="1:6" ht="34.5" customHeight="1">
      <c r="A19" s="55" t="s">
        <v>44</v>
      </c>
      <c r="B19" s="54" t="s">
        <v>66</v>
      </c>
      <c r="C19" s="55" t="s">
        <v>67</v>
      </c>
      <c r="D19" s="56">
        <v>600</v>
      </c>
      <c r="E19" s="61"/>
      <c r="F19" s="30">
        <f t="shared" si="0"/>
        <v>0</v>
      </c>
    </row>
    <row r="20" spans="1:6" ht="34.5" customHeight="1">
      <c r="A20" s="55" t="s">
        <v>68</v>
      </c>
      <c r="B20" s="54" t="s">
        <v>69</v>
      </c>
      <c r="C20" s="55" t="s">
        <v>40</v>
      </c>
      <c r="D20" s="56"/>
      <c r="E20" s="61"/>
      <c r="F20" s="30"/>
    </row>
    <row r="21" spans="1:6" ht="34.5" customHeight="1">
      <c r="A21" s="55" t="s">
        <v>44</v>
      </c>
      <c r="B21" s="54" t="s">
        <v>70</v>
      </c>
      <c r="C21" s="55" t="s">
        <v>67</v>
      </c>
      <c r="D21" s="56">
        <v>3442</v>
      </c>
      <c r="E21" s="61"/>
      <c r="F21" s="30">
        <f t="shared" si="0"/>
        <v>0</v>
      </c>
    </row>
    <row r="22" spans="1:6" ht="34.5" customHeight="1">
      <c r="A22" s="55" t="s">
        <v>71</v>
      </c>
      <c r="B22" s="54" t="s">
        <v>72</v>
      </c>
      <c r="C22" s="55" t="s">
        <v>40</v>
      </c>
      <c r="D22" s="56"/>
      <c r="E22" s="61"/>
      <c r="F22" s="30"/>
    </row>
    <row r="23" spans="1:6" ht="34.5" customHeight="1">
      <c r="A23" s="55" t="s">
        <v>44</v>
      </c>
      <c r="B23" s="77" t="s">
        <v>208</v>
      </c>
      <c r="C23" s="55" t="s">
        <v>67</v>
      </c>
      <c r="D23" s="56">
        <v>1000</v>
      </c>
      <c r="E23" s="61"/>
      <c r="F23" s="30">
        <f t="shared" si="0"/>
        <v>0</v>
      </c>
    </row>
    <row r="24" spans="1:6" ht="34.5" customHeight="1">
      <c r="A24" s="55" t="s">
        <v>210</v>
      </c>
      <c r="B24" s="54" t="s">
        <v>211</v>
      </c>
      <c r="C24" s="55"/>
      <c r="D24" s="56"/>
      <c r="E24" s="61"/>
      <c r="F24" s="30"/>
    </row>
    <row r="25" spans="1:9" ht="34.5" customHeight="1">
      <c r="A25" s="55" t="s">
        <v>44</v>
      </c>
      <c r="B25" s="54" t="s">
        <v>213</v>
      </c>
      <c r="C25" s="55" t="s">
        <v>212</v>
      </c>
      <c r="D25" s="56">
        <f>8.5+9.7</f>
        <v>18.2</v>
      </c>
      <c r="E25" s="61"/>
      <c r="F25" s="30">
        <f t="shared" si="0"/>
        <v>0</v>
      </c>
      <c r="I25" s="85"/>
    </row>
    <row r="26" spans="1:6" ht="34.5" customHeight="1">
      <c r="A26" s="55" t="s">
        <v>73</v>
      </c>
      <c r="B26" s="54" t="s">
        <v>74</v>
      </c>
      <c r="C26" s="55" t="s">
        <v>40</v>
      </c>
      <c r="D26" s="56"/>
      <c r="E26" s="61"/>
      <c r="F26" s="30"/>
    </row>
    <row r="27" spans="1:6" ht="34.5" customHeight="1">
      <c r="A27" s="55" t="s">
        <v>44</v>
      </c>
      <c r="B27" s="54" t="s">
        <v>75</v>
      </c>
      <c r="C27" s="55" t="s">
        <v>63</v>
      </c>
      <c r="D27" s="56">
        <v>19122</v>
      </c>
      <c r="E27" s="61"/>
      <c r="F27" s="30">
        <f t="shared" si="0"/>
        <v>0</v>
      </c>
    </row>
    <row r="28" spans="1:6" ht="34.5" customHeight="1">
      <c r="A28" s="55" t="s">
        <v>76</v>
      </c>
      <c r="B28" s="64" t="s">
        <v>209</v>
      </c>
      <c r="C28" s="55" t="s">
        <v>40</v>
      </c>
      <c r="D28" s="56"/>
      <c r="E28" s="61"/>
      <c r="F28" s="30"/>
    </row>
    <row r="29" spans="1:6" ht="34.5" customHeight="1">
      <c r="A29" s="55" t="s">
        <v>44</v>
      </c>
      <c r="B29" s="54" t="s">
        <v>77</v>
      </c>
      <c r="C29" s="55" t="s">
        <v>67</v>
      </c>
      <c r="D29" s="56">
        <v>638</v>
      </c>
      <c r="E29" s="61"/>
      <c r="F29" s="30">
        <f t="shared" si="0"/>
        <v>0</v>
      </c>
    </row>
    <row r="30" spans="1:6" ht="34.5" customHeight="1">
      <c r="A30" s="55" t="s">
        <v>47</v>
      </c>
      <c r="B30" s="54" t="s">
        <v>78</v>
      </c>
      <c r="C30" s="55" t="s">
        <v>67</v>
      </c>
      <c r="D30" s="56">
        <v>88</v>
      </c>
      <c r="E30" s="61"/>
      <c r="F30" s="30">
        <f t="shared" si="0"/>
        <v>0</v>
      </c>
    </row>
    <row r="31" spans="1:6" ht="34.5" customHeight="1">
      <c r="A31" s="55" t="s">
        <v>79</v>
      </c>
      <c r="B31" s="54" t="s">
        <v>80</v>
      </c>
      <c r="C31" s="55" t="s">
        <v>40</v>
      </c>
      <c r="D31" s="56"/>
      <c r="E31" s="61"/>
      <c r="F31" s="30"/>
    </row>
    <row r="32" spans="1:6" ht="34.5" customHeight="1">
      <c r="A32" s="55" t="s">
        <v>44</v>
      </c>
      <c r="B32" s="54" t="s">
        <v>81</v>
      </c>
      <c r="C32" s="55" t="s">
        <v>67</v>
      </c>
      <c r="D32" s="56">
        <v>638</v>
      </c>
      <c r="E32" s="61"/>
      <c r="F32" s="30">
        <f t="shared" si="0"/>
        <v>0</v>
      </c>
    </row>
    <row r="33" spans="1:10" ht="34.5" customHeight="1">
      <c r="A33" s="98" t="s">
        <v>21</v>
      </c>
      <c r="B33" s="98"/>
      <c r="C33" s="98"/>
      <c r="D33" s="99">
        <f>ROUND(SUM(F5:F32),0)</f>
        <v>0</v>
      </c>
      <c r="E33" s="99"/>
      <c r="F33" s="10" t="s">
        <v>19</v>
      </c>
      <c r="J33" s="84"/>
    </row>
    <row r="34" ht="38.25" customHeight="1"/>
    <row r="35" ht="38.25" customHeight="1"/>
  </sheetData>
  <sheetProtection password="E09C" sheet="1"/>
  <protectedRanges>
    <protectedRange sqref="E6:E8 E10 E12:E14 E16:E17 E19 E21 E23 E25 E27 E29:E30 E32" name="区域1"/>
  </protectedRanges>
  <mergeCells count="6">
    <mergeCell ref="A33:C33"/>
    <mergeCell ref="D33:E33"/>
    <mergeCell ref="A1:F1"/>
    <mergeCell ref="B2:D2"/>
    <mergeCell ref="E2:F2"/>
    <mergeCell ref="A3:F3"/>
  </mergeCells>
  <printOptions horizontalCentered="1"/>
  <pageMargins left="0.7480314960629921" right="0.7480314960629921" top="0.31496062992125984" bottom="1.299212598425197" header="0.1968503937007874" footer="1.1023622047244095"/>
  <pageSetup fitToHeight="0" fitToWidth="1" horizontalDpi="600" verticalDpi="600" orientation="portrait" paperSize="9" r:id="rId1"/>
  <headerFooter alignWithMargins="0">
    <oddFooter>&amp;L&amp;"宋体,加粗"投标书签署人签字：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E33" sqref="E33"/>
    </sheetView>
  </sheetViews>
  <sheetFormatPr defaultColWidth="9.00390625" defaultRowHeight="14.25"/>
  <cols>
    <col min="1" max="1" width="9.125" style="40" customWidth="1"/>
    <col min="2" max="2" width="27.625" style="33" customWidth="1"/>
    <col min="3" max="3" width="8.75390625" style="33" customWidth="1"/>
    <col min="4" max="4" width="11.625" style="41" customWidth="1"/>
    <col min="5" max="6" width="11.625" style="42" customWidth="1"/>
    <col min="7" max="7" width="15.25390625" style="33" customWidth="1"/>
    <col min="8" max="8" width="15.875" style="33" customWidth="1"/>
    <col min="9" max="9" width="12.625" style="33" bestFit="1" customWidth="1"/>
    <col min="10" max="16384" width="9.00390625" style="33" customWidth="1"/>
  </cols>
  <sheetData>
    <row r="1" spans="1:6" ht="36" customHeight="1">
      <c r="A1" s="105" t="s">
        <v>0</v>
      </c>
      <c r="B1" s="105"/>
      <c r="C1" s="105"/>
      <c r="D1" s="105"/>
      <c r="E1" s="105"/>
      <c r="F1" s="105"/>
    </row>
    <row r="2" spans="1:6" ht="34.5" customHeight="1">
      <c r="A2" s="34" t="s">
        <v>1</v>
      </c>
      <c r="B2" s="106" t="str">
        <f>'第100章'!B2</f>
        <v>房山区良常路南延（务滋村～市界）道路工程（K0+000-K1+680）</v>
      </c>
      <c r="C2" s="106"/>
      <c r="D2" s="106"/>
      <c r="E2" s="107" t="s">
        <v>20</v>
      </c>
      <c r="F2" s="107"/>
    </row>
    <row r="3" spans="1:6" ht="34.5" customHeight="1">
      <c r="A3" s="108" t="s">
        <v>22</v>
      </c>
      <c r="B3" s="108"/>
      <c r="C3" s="108"/>
      <c r="D3" s="108"/>
      <c r="E3" s="108"/>
      <c r="F3" s="108"/>
    </row>
    <row r="4" spans="1:6" ht="34.5" customHeight="1">
      <c r="A4" s="35" t="s">
        <v>4</v>
      </c>
      <c r="B4" s="36" t="s">
        <v>5</v>
      </c>
      <c r="C4" s="36" t="s">
        <v>6</v>
      </c>
      <c r="D4" s="37" t="s">
        <v>7</v>
      </c>
      <c r="E4" s="38" t="s">
        <v>8</v>
      </c>
      <c r="F4" s="38" t="s">
        <v>9</v>
      </c>
    </row>
    <row r="5" spans="1:8" ht="34.5" customHeight="1">
      <c r="A5" s="53" t="s">
        <v>199</v>
      </c>
      <c r="B5" s="54" t="s">
        <v>84</v>
      </c>
      <c r="C5" s="55" t="s">
        <v>40</v>
      </c>
      <c r="D5" s="56"/>
      <c r="E5" s="38"/>
      <c r="F5" s="38"/>
      <c r="G5" s="50"/>
      <c r="H5" s="50"/>
    </row>
    <row r="6" spans="1:6" ht="34.5" customHeight="1">
      <c r="A6" s="55" t="s">
        <v>44</v>
      </c>
      <c r="B6" s="54" t="s">
        <v>85</v>
      </c>
      <c r="C6" s="55" t="s">
        <v>63</v>
      </c>
      <c r="D6" s="56">
        <v>1986</v>
      </c>
      <c r="E6" s="83"/>
      <c r="F6" s="86">
        <f>ROUND(D6*E6,0)</f>
        <v>0</v>
      </c>
    </row>
    <row r="7" spans="1:6" ht="34.5" customHeight="1">
      <c r="A7" s="55" t="s">
        <v>47</v>
      </c>
      <c r="B7" s="54" t="s">
        <v>86</v>
      </c>
      <c r="C7" s="55" t="s">
        <v>63</v>
      </c>
      <c r="D7" s="56">
        <v>36548</v>
      </c>
      <c r="E7" s="83"/>
      <c r="F7" s="86">
        <f aca="true" t="shared" si="0" ref="F7:F33">ROUND(D7*E7,0)</f>
        <v>0</v>
      </c>
    </row>
    <row r="8" spans="1:8" ht="34.5" customHeight="1">
      <c r="A8" s="53" t="s">
        <v>198</v>
      </c>
      <c r="B8" s="54" t="s">
        <v>82</v>
      </c>
      <c r="C8" s="55" t="s">
        <v>40</v>
      </c>
      <c r="D8" s="56"/>
      <c r="E8" s="87"/>
      <c r="F8" s="86"/>
      <c r="G8" s="50"/>
      <c r="H8" s="50"/>
    </row>
    <row r="9" spans="1:6" ht="34.5" customHeight="1">
      <c r="A9" s="55" t="s">
        <v>44</v>
      </c>
      <c r="B9" s="54" t="s">
        <v>83</v>
      </c>
      <c r="C9" s="55" t="s">
        <v>63</v>
      </c>
      <c r="D9" s="56">
        <v>41307</v>
      </c>
      <c r="E9" s="87"/>
      <c r="F9" s="86">
        <f t="shared" si="0"/>
        <v>0</v>
      </c>
    </row>
    <row r="10" spans="1:8" ht="34.5" customHeight="1">
      <c r="A10" s="55" t="s">
        <v>87</v>
      </c>
      <c r="B10" s="54" t="s">
        <v>88</v>
      </c>
      <c r="C10" s="55" t="s">
        <v>40</v>
      </c>
      <c r="D10" s="56"/>
      <c r="E10" s="87"/>
      <c r="F10" s="86"/>
      <c r="G10" s="50"/>
      <c r="H10" s="50"/>
    </row>
    <row r="11" spans="1:6" ht="34.5" customHeight="1">
      <c r="A11" s="55" t="s">
        <v>44</v>
      </c>
      <c r="B11" s="57" t="s">
        <v>233</v>
      </c>
      <c r="C11" s="55" t="s">
        <v>63</v>
      </c>
      <c r="D11" s="56">
        <v>38534</v>
      </c>
      <c r="E11" s="87"/>
      <c r="F11" s="86">
        <f t="shared" si="0"/>
        <v>0</v>
      </c>
    </row>
    <row r="12" spans="1:8" ht="34.5" customHeight="1">
      <c r="A12" s="55" t="s">
        <v>89</v>
      </c>
      <c r="B12" s="54" t="s">
        <v>90</v>
      </c>
      <c r="C12" s="55" t="s">
        <v>40</v>
      </c>
      <c r="D12" s="56"/>
      <c r="E12" s="87"/>
      <c r="F12" s="86"/>
      <c r="G12" s="50"/>
      <c r="H12" s="50"/>
    </row>
    <row r="13" spans="1:7" ht="34.5" customHeight="1">
      <c r="A13" s="55" t="s">
        <v>44</v>
      </c>
      <c r="B13" s="57" t="s">
        <v>234</v>
      </c>
      <c r="C13" s="55" t="s">
        <v>63</v>
      </c>
      <c r="D13" s="56">
        <v>36882</v>
      </c>
      <c r="E13" s="87"/>
      <c r="F13" s="86">
        <f t="shared" si="0"/>
        <v>0</v>
      </c>
      <c r="G13" s="50"/>
    </row>
    <row r="14" spans="1:8" ht="34.5" customHeight="1">
      <c r="A14" s="55" t="s">
        <v>91</v>
      </c>
      <c r="B14" s="57" t="s">
        <v>242</v>
      </c>
      <c r="C14" s="55" t="s">
        <v>40</v>
      </c>
      <c r="D14" s="56"/>
      <c r="E14" s="87"/>
      <c r="F14" s="86"/>
      <c r="G14" s="50"/>
      <c r="H14" s="50"/>
    </row>
    <row r="15" spans="1:6" ht="34.5" customHeight="1">
      <c r="A15" s="55" t="s">
        <v>44</v>
      </c>
      <c r="B15" s="54" t="s">
        <v>92</v>
      </c>
      <c r="C15" s="55" t="s">
        <v>63</v>
      </c>
      <c r="D15" s="56">
        <v>37417</v>
      </c>
      <c r="E15" s="87"/>
      <c r="F15" s="86">
        <f t="shared" si="0"/>
        <v>0</v>
      </c>
    </row>
    <row r="16" spans="1:8" ht="34.5" customHeight="1">
      <c r="A16" s="55" t="s">
        <v>93</v>
      </c>
      <c r="B16" s="54" t="s">
        <v>94</v>
      </c>
      <c r="C16" s="55" t="s">
        <v>40</v>
      </c>
      <c r="D16" s="56"/>
      <c r="E16" s="87"/>
      <c r="F16" s="86"/>
      <c r="G16" s="50"/>
      <c r="H16" s="50"/>
    </row>
    <row r="17" spans="1:6" ht="34.5" customHeight="1">
      <c r="A17" s="55" t="s">
        <v>44</v>
      </c>
      <c r="B17" s="54" t="s">
        <v>95</v>
      </c>
      <c r="C17" s="55" t="s">
        <v>63</v>
      </c>
      <c r="D17" s="56">
        <v>36882</v>
      </c>
      <c r="E17" s="87"/>
      <c r="F17" s="86">
        <f t="shared" si="0"/>
        <v>0</v>
      </c>
    </row>
    <row r="18" spans="1:8" ht="34.5" customHeight="1">
      <c r="A18" s="55" t="s">
        <v>96</v>
      </c>
      <c r="B18" s="54" t="s">
        <v>97</v>
      </c>
      <c r="C18" s="55" t="s">
        <v>40</v>
      </c>
      <c r="D18" s="56"/>
      <c r="E18" s="87"/>
      <c r="F18" s="86"/>
      <c r="G18" s="50"/>
      <c r="H18" s="50"/>
    </row>
    <row r="19" spans="1:6" ht="34.5" customHeight="1">
      <c r="A19" s="55" t="s">
        <v>44</v>
      </c>
      <c r="B19" s="57" t="s">
        <v>235</v>
      </c>
      <c r="C19" s="55" t="s">
        <v>63</v>
      </c>
      <c r="D19" s="56">
        <v>38534</v>
      </c>
      <c r="E19" s="87"/>
      <c r="F19" s="86">
        <f t="shared" si="0"/>
        <v>0</v>
      </c>
    </row>
    <row r="20" spans="1:8" ht="34.5" customHeight="1">
      <c r="A20" s="55" t="s">
        <v>98</v>
      </c>
      <c r="B20" s="54" t="s">
        <v>99</v>
      </c>
      <c r="C20" s="55" t="s">
        <v>40</v>
      </c>
      <c r="D20" s="56"/>
      <c r="E20" s="87"/>
      <c r="F20" s="86"/>
      <c r="G20" s="50"/>
      <c r="H20" s="50"/>
    </row>
    <row r="21" spans="1:8" ht="47.25" customHeight="1">
      <c r="A21" s="55" t="s">
        <v>44</v>
      </c>
      <c r="B21" s="64" t="s">
        <v>214</v>
      </c>
      <c r="C21" s="55" t="s">
        <v>46</v>
      </c>
      <c r="D21" s="56">
        <v>48.5</v>
      </c>
      <c r="E21" s="87"/>
      <c r="F21" s="86">
        <f t="shared" si="0"/>
        <v>0</v>
      </c>
      <c r="H21" s="51"/>
    </row>
    <row r="22" spans="1:7" ht="34.5" customHeight="1">
      <c r="A22" s="55" t="s">
        <v>100</v>
      </c>
      <c r="B22" s="54" t="s">
        <v>101</v>
      </c>
      <c r="C22" s="55" t="s">
        <v>40</v>
      </c>
      <c r="D22" s="56"/>
      <c r="E22" s="87"/>
      <c r="F22" s="86"/>
      <c r="G22" s="50"/>
    </row>
    <row r="23" spans="1:7" ht="34.5" customHeight="1">
      <c r="A23" s="55" t="s">
        <v>44</v>
      </c>
      <c r="B23" s="65" t="s">
        <v>115</v>
      </c>
      <c r="C23" s="55" t="s">
        <v>102</v>
      </c>
      <c r="D23" s="56">
        <v>374.6</v>
      </c>
      <c r="E23" s="87"/>
      <c r="F23" s="86">
        <f t="shared" si="0"/>
        <v>0</v>
      </c>
      <c r="G23" s="47"/>
    </row>
    <row r="24" spans="1:8" ht="34.5" customHeight="1">
      <c r="A24" s="55" t="s">
        <v>103</v>
      </c>
      <c r="B24" s="54" t="s">
        <v>104</v>
      </c>
      <c r="C24" s="55" t="s">
        <v>40</v>
      </c>
      <c r="D24" s="56"/>
      <c r="E24" s="87"/>
      <c r="F24" s="86"/>
      <c r="G24" s="50"/>
      <c r="H24" s="50"/>
    </row>
    <row r="25" spans="1:6" ht="34.5" customHeight="1">
      <c r="A25" s="55" t="s">
        <v>44</v>
      </c>
      <c r="B25" s="54" t="s">
        <v>105</v>
      </c>
      <c r="C25" s="55" t="s">
        <v>46</v>
      </c>
      <c r="D25" s="56">
        <v>920.7</v>
      </c>
      <c r="E25" s="87"/>
      <c r="F25" s="86">
        <f t="shared" si="0"/>
        <v>0</v>
      </c>
    </row>
    <row r="26" spans="1:8" ht="34.5" customHeight="1">
      <c r="A26" s="55" t="s">
        <v>106</v>
      </c>
      <c r="B26" s="54" t="s">
        <v>107</v>
      </c>
      <c r="C26" s="55" t="s">
        <v>40</v>
      </c>
      <c r="D26" s="56"/>
      <c r="E26" s="87"/>
      <c r="F26" s="86"/>
      <c r="G26" s="50"/>
      <c r="H26" s="50"/>
    </row>
    <row r="27" spans="1:7" ht="34.5" customHeight="1">
      <c r="A27" s="55" t="s">
        <v>44</v>
      </c>
      <c r="B27" s="54" t="s">
        <v>108</v>
      </c>
      <c r="C27" s="55" t="s">
        <v>67</v>
      </c>
      <c r="D27" s="56">
        <v>3634</v>
      </c>
      <c r="E27" s="87"/>
      <c r="F27" s="86">
        <f t="shared" si="0"/>
        <v>0</v>
      </c>
      <c r="G27" s="50"/>
    </row>
    <row r="28" spans="1:7" ht="34.5" customHeight="1">
      <c r="A28" s="55" t="s">
        <v>47</v>
      </c>
      <c r="B28" s="54" t="s">
        <v>109</v>
      </c>
      <c r="C28" s="55" t="s">
        <v>63</v>
      </c>
      <c r="D28" s="56">
        <v>1506.3</v>
      </c>
      <c r="E28" s="87"/>
      <c r="F28" s="86">
        <f t="shared" si="0"/>
        <v>0</v>
      </c>
      <c r="G28" s="50"/>
    </row>
    <row r="29" spans="1:8" ht="34.5" customHeight="1">
      <c r="A29" s="55" t="s">
        <v>110</v>
      </c>
      <c r="B29" s="54" t="s">
        <v>111</v>
      </c>
      <c r="C29" s="55" t="s">
        <v>40</v>
      </c>
      <c r="D29" s="56"/>
      <c r="E29" s="87"/>
      <c r="F29" s="86"/>
      <c r="G29" s="50"/>
      <c r="H29" s="50"/>
    </row>
    <row r="30" spans="1:7" ht="34.5" customHeight="1">
      <c r="A30" s="55" t="s">
        <v>44</v>
      </c>
      <c r="B30" s="54" t="s">
        <v>112</v>
      </c>
      <c r="C30" s="55" t="s">
        <v>67</v>
      </c>
      <c r="D30" s="56">
        <v>3634</v>
      </c>
      <c r="E30" s="87"/>
      <c r="F30" s="86">
        <f t="shared" si="0"/>
        <v>0</v>
      </c>
      <c r="G30" s="50"/>
    </row>
    <row r="31" spans="1:7" ht="34.5" customHeight="1">
      <c r="A31" s="55" t="s">
        <v>47</v>
      </c>
      <c r="B31" s="54" t="s">
        <v>113</v>
      </c>
      <c r="C31" s="55" t="s">
        <v>67</v>
      </c>
      <c r="D31" s="56">
        <v>1631</v>
      </c>
      <c r="E31" s="87"/>
      <c r="F31" s="86">
        <f t="shared" si="0"/>
        <v>0</v>
      </c>
      <c r="G31" s="50"/>
    </row>
    <row r="32" spans="1:8" ht="34.5" customHeight="1">
      <c r="A32" s="55" t="s">
        <v>114</v>
      </c>
      <c r="B32" s="54" t="s">
        <v>216</v>
      </c>
      <c r="C32" s="55" t="s">
        <v>40</v>
      </c>
      <c r="D32" s="56"/>
      <c r="E32" s="87"/>
      <c r="F32" s="86"/>
      <c r="G32" s="50"/>
      <c r="H32" s="50"/>
    </row>
    <row r="33" spans="1:8" ht="34.5" customHeight="1">
      <c r="A33" s="55" t="s">
        <v>44</v>
      </c>
      <c r="B33" s="64" t="s">
        <v>215</v>
      </c>
      <c r="C33" s="55" t="s">
        <v>63</v>
      </c>
      <c r="D33" s="56">
        <v>1988.3</v>
      </c>
      <c r="E33" s="87"/>
      <c r="F33" s="86">
        <f t="shared" si="0"/>
        <v>0</v>
      </c>
      <c r="G33" s="50"/>
      <c r="H33" s="50"/>
    </row>
    <row r="34" spans="1:6" ht="34.5" customHeight="1">
      <c r="A34" s="109" t="s">
        <v>23</v>
      </c>
      <c r="B34" s="109"/>
      <c r="C34" s="109"/>
      <c r="D34" s="110">
        <f>ROUND(SUM(F6:F33),0)</f>
        <v>0</v>
      </c>
      <c r="E34" s="110"/>
      <c r="F34" s="39" t="s">
        <v>19</v>
      </c>
    </row>
  </sheetData>
  <sheetProtection password="E09C" sheet="1"/>
  <protectedRanges>
    <protectedRange sqref="E6:E7 E9 E11 E13 E15 E17 E19 E21 E23 E25 E27:E28 E30:E31 E33" name="区域1"/>
  </protectedRanges>
  <mergeCells count="6">
    <mergeCell ref="A1:F1"/>
    <mergeCell ref="B2:D2"/>
    <mergeCell ref="E2:F2"/>
    <mergeCell ref="A3:F3"/>
    <mergeCell ref="A34:C34"/>
    <mergeCell ref="D34:E34"/>
  </mergeCells>
  <printOptions horizontalCentered="1"/>
  <pageMargins left="0.7480314960629921" right="0.7480314960629921" top="0.4724409448818898" bottom="1.3385826771653544" header="0.31496062992125984" footer="0.9055118110236221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9.125" style="40" customWidth="1"/>
    <col min="2" max="2" width="27.625" style="33" customWidth="1"/>
    <col min="3" max="3" width="8.75390625" style="33" customWidth="1"/>
    <col min="4" max="4" width="11.625" style="41" customWidth="1"/>
    <col min="5" max="6" width="11.625" style="42" customWidth="1"/>
    <col min="7" max="7" width="15.25390625" style="33" customWidth="1"/>
    <col min="8" max="8" width="15.875" style="33" customWidth="1"/>
    <col min="9" max="9" width="12.625" style="33" bestFit="1" customWidth="1"/>
    <col min="10" max="16384" width="9.00390625" style="33" customWidth="1"/>
  </cols>
  <sheetData>
    <row r="1" spans="1:6" ht="39.75" customHeight="1">
      <c r="A1" s="105" t="s">
        <v>0</v>
      </c>
      <c r="B1" s="105"/>
      <c r="C1" s="105"/>
      <c r="D1" s="105"/>
      <c r="E1" s="105"/>
      <c r="F1" s="105"/>
    </row>
    <row r="2" spans="1:6" ht="34.5" customHeight="1">
      <c r="A2" s="34" t="s">
        <v>1</v>
      </c>
      <c r="B2" s="106" t="str">
        <f>'第100章'!B2</f>
        <v>房山区良常路南延（务滋村～市界）道路工程（K0+000-K1+680）</v>
      </c>
      <c r="C2" s="106"/>
      <c r="D2" s="106"/>
      <c r="E2" s="107" t="s">
        <v>20</v>
      </c>
      <c r="F2" s="107"/>
    </row>
    <row r="3" spans="1:6" ht="49.5" customHeight="1">
      <c r="A3" s="104" t="s">
        <v>232</v>
      </c>
      <c r="B3" s="108"/>
      <c r="C3" s="108"/>
      <c r="D3" s="108"/>
      <c r="E3" s="108"/>
      <c r="F3" s="108"/>
    </row>
    <row r="4" spans="1:6" ht="49.5" customHeight="1">
      <c r="A4" s="35" t="s">
        <v>4</v>
      </c>
      <c r="B4" s="36" t="s">
        <v>5</v>
      </c>
      <c r="C4" s="36" t="s">
        <v>6</v>
      </c>
      <c r="D4" s="37" t="s">
        <v>7</v>
      </c>
      <c r="E4" s="38" t="s">
        <v>8</v>
      </c>
      <c r="F4" s="38" t="s">
        <v>9</v>
      </c>
    </row>
    <row r="5" spans="1:8" ht="49.5" customHeight="1">
      <c r="A5" s="80" t="s">
        <v>236</v>
      </c>
      <c r="B5" s="57" t="s">
        <v>237</v>
      </c>
      <c r="C5" s="55" t="s">
        <v>40</v>
      </c>
      <c r="D5" s="56"/>
      <c r="E5" s="38"/>
      <c r="F5" s="82"/>
      <c r="G5" s="50"/>
      <c r="H5" s="50"/>
    </row>
    <row r="6" spans="1:6" ht="49.5" customHeight="1">
      <c r="A6" s="55" t="s">
        <v>44</v>
      </c>
      <c r="B6" s="57" t="s">
        <v>238</v>
      </c>
      <c r="C6" s="55" t="s">
        <v>63</v>
      </c>
      <c r="D6" s="56">
        <v>14520</v>
      </c>
      <c r="E6" s="83"/>
      <c r="F6" s="82">
        <f>ROUND(D6*E6,0)</f>
        <v>0</v>
      </c>
    </row>
    <row r="7" spans="1:6" ht="49.5" customHeight="1">
      <c r="A7" s="53" t="s">
        <v>199</v>
      </c>
      <c r="B7" s="54" t="s">
        <v>84</v>
      </c>
      <c r="C7" s="55" t="s">
        <v>40</v>
      </c>
      <c r="D7" s="56"/>
      <c r="E7" s="62"/>
      <c r="F7" s="82"/>
    </row>
    <row r="8" spans="1:6" ht="49.5" customHeight="1">
      <c r="A8" s="55" t="s">
        <v>44</v>
      </c>
      <c r="B8" s="57" t="s">
        <v>239</v>
      </c>
      <c r="C8" s="55" t="s">
        <v>63</v>
      </c>
      <c r="D8" s="56">
        <v>13860</v>
      </c>
      <c r="E8" s="83"/>
      <c r="F8" s="82">
        <f>ROUND(D8*E8,0)</f>
        <v>0</v>
      </c>
    </row>
    <row r="9" spans="1:6" ht="49.5" customHeight="1">
      <c r="A9" s="80" t="s">
        <v>240</v>
      </c>
      <c r="B9" s="57" t="s">
        <v>245</v>
      </c>
      <c r="C9" s="55" t="s">
        <v>40</v>
      </c>
      <c r="D9" s="56"/>
      <c r="E9" s="62"/>
      <c r="F9" s="82"/>
    </row>
    <row r="10" spans="1:8" ht="49.5" customHeight="1">
      <c r="A10" s="55" t="s">
        <v>44</v>
      </c>
      <c r="B10" s="57" t="s">
        <v>244</v>
      </c>
      <c r="C10" s="55" t="s">
        <v>63</v>
      </c>
      <c r="D10" s="56">
        <v>13200</v>
      </c>
      <c r="E10" s="63"/>
      <c r="F10" s="82">
        <f>ROUND(D10*E10,0)</f>
        <v>0</v>
      </c>
      <c r="G10" s="50"/>
      <c r="H10" s="50"/>
    </row>
    <row r="11" spans="1:6" ht="49.5" customHeight="1">
      <c r="A11" s="109" t="s">
        <v>23</v>
      </c>
      <c r="B11" s="109"/>
      <c r="C11" s="109"/>
      <c r="D11" s="110">
        <f>ROUND(SUM(F6:F10),0)</f>
        <v>0</v>
      </c>
      <c r="E11" s="110"/>
      <c r="F11" s="39" t="s">
        <v>19</v>
      </c>
    </row>
  </sheetData>
  <sheetProtection password="E09C" sheet="1"/>
  <protectedRanges>
    <protectedRange sqref="E6 E8 E10" name="区域1"/>
  </protectedRanges>
  <mergeCells count="6">
    <mergeCell ref="A1:F1"/>
    <mergeCell ref="B2:D2"/>
    <mergeCell ref="E2:F2"/>
    <mergeCell ref="A3:F3"/>
    <mergeCell ref="A11:C11"/>
    <mergeCell ref="D11:E11"/>
  </mergeCells>
  <printOptions horizontalCentered="1"/>
  <pageMargins left="0.7086614173228347" right="0.7086614173228347" top="0.7480314960629921" bottom="0.7480314960629921" header="0.31496062992125984" footer="1.968503937007874"/>
  <pageSetup horizontalDpi="600" verticalDpi="600" orientation="portrait" paperSize="9" r:id="rId1"/>
  <headerFooter>
    <oddFooter>&amp;L&amp;"宋体,加粗"投标书签署人签字：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2">
      <selection activeCell="E60" sqref="E60:E61"/>
    </sheetView>
  </sheetViews>
  <sheetFormatPr defaultColWidth="9.00390625" defaultRowHeight="14.25"/>
  <cols>
    <col min="1" max="1" width="9.125" style="11" customWidth="1"/>
    <col min="2" max="2" width="27.625" style="12" customWidth="1"/>
    <col min="3" max="3" width="8.75390625" style="12" customWidth="1"/>
    <col min="4" max="4" width="11.625" style="13" customWidth="1"/>
    <col min="5" max="6" width="11.625" style="14" customWidth="1"/>
    <col min="7" max="7" width="13.50390625" style="12" customWidth="1"/>
    <col min="8" max="8" width="13.125" style="12" customWidth="1"/>
    <col min="9" max="10" width="10.875" style="12" customWidth="1"/>
    <col min="11" max="16384" width="9.00390625" style="12" customWidth="1"/>
  </cols>
  <sheetData>
    <row r="1" spans="1:6" ht="39.75" customHeight="1">
      <c r="A1" s="113" t="s">
        <v>0</v>
      </c>
      <c r="B1" s="113"/>
      <c r="C1" s="113"/>
      <c r="D1" s="113"/>
      <c r="E1" s="113"/>
      <c r="F1" s="113"/>
    </row>
    <row r="2" spans="1:6" ht="34.5" customHeight="1">
      <c r="A2" s="15" t="s">
        <v>1</v>
      </c>
      <c r="B2" s="114" t="str">
        <f>'第100章'!B2</f>
        <v>房山区良常路南延（务滋村～市界）道路工程（K0+000-K1+680）</v>
      </c>
      <c r="C2" s="114"/>
      <c r="D2" s="114"/>
      <c r="E2" s="115" t="s">
        <v>20</v>
      </c>
      <c r="F2" s="115"/>
    </row>
    <row r="3" spans="1:6" ht="34.5" customHeight="1">
      <c r="A3" s="116" t="s">
        <v>205</v>
      </c>
      <c r="B3" s="117"/>
      <c r="C3" s="117"/>
      <c r="D3" s="117"/>
      <c r="E3" s="117"/>
      <c r="F3" s="117"/>
    </row>
    <row r="4" spans="1:6" ht="37.5" customHeight="1">
      <c r="A4" s="16" t="s">
        <v>4</v>
      </c>
      <c r="B4" s="17" t="s">
        <v>5</v>
      </c>
      <c r="C4" s="17" t="s">
        <v>6</v>
      </c>
      <c r="D4" s="18" t="s">
        <v>7</v>
      </c>
      <c r="E4" s="19" t="s">
        <v>8</v>
      </c>
      <c r="F4" s="19" t="s">
        <v>9</v>
      </c>
    </row>
    <row r="5" spans="1:8" ht="37.5" customHeight="1">
      <c r="A5" s="55" t="s">
        <v>116</v>
      </c>
      <c r="B5" s="67" t="s">
        <v>200</v>
      </c>
      <c r="C5" s="55" t="s">
        <v>40</v>
      </c>
      <c r="D5" s="68"/>
      <c r="E5" s="44"/>
      <c r="F5" s="20"/>
      <c r="G5" s="52"/>
      <c r="H5" s="52"/>
    </row>
    <row r="6" spans="1:6" ht="37.5" customHeight="1">
      <c r="A6" s="55" t="s">
        <v>44</v>
      </c>
      <c r="B6" s="64" t="s">
        <v>218</v>
      </c>
      <c r="C6" s="55" t="s">
        <v>102</v>
      </c>
      <c r="D6" s="56">
        <v>3225.6</v>
      </c>
      <c r="E6" s="66"/>
      <c r="F6" s="20">
        <f>ROUND(D6*E6,0)</f>
        <v>0</v>
      </c>
    </row>
    <row r="7" spans="1:6" ht="37.5" customHeight="1">
      <c r="A7" s="55" t="s">
        <v>47</v>
      </c>
      <c r="B7" s="64" t="s">
        <v>219</v>
      </c>
      <c r="C7" s="55" t="s">
        <v>102</v>
      </c>
      <c r="D7" s="56">
        <v>182518.4</v>
      </c>
      <c r="E7" s="66"/>
      <c r="F7" s="20">
        <f aca="true" t="shared" si="0" ref="F7:F61">ROUND(D7*E7,0)</f>
        <v>0</v>
      </c>
    </row>
    <row r="8" spans="1:10" ht="37.5" customHeight="1">
      <c r="A8" s="55" t="s">
        <v>117</v>
      </c>
      <c r="B8" s="67" t="s">
        <v>201</v>
      </c>
      <c r="C8" s="55" t="s">
        <v>40</v>
      </c>
      <c r="D8" s="56"/>
      <c r="E8" s="66"/>
      <c r="F8" s="20"/>
      <c r="G8" s="52"/>
      <c r="H8" s="52"/>
      <c r="I8" s="52"/>
      <c r="J8" s="52"/>
    </row>
    <row r="9" spans="1:6" ht="37.5" customHeight="1">
      <c r="A9" s="55" t="s">
        <v>47</v>
      </c>
      <c r="B9" s="64" t="s">
        <v>219</v>
      </c>
      <c r="C9" s="55" t="s">
        <v>102</v>
      </c>
      <c r="D9" s="56">
        <v>98263.2</v>
      </c>
      <c r="E9" s="66"/>
      <c r="F9" s="20">
        <f t="shared" si="0"/>
        <v>0</v>
      </c>
    </row>
    <row r="10" spans="1:10" ht="37.5" customHeight="1">
      <c r="A10" s="55" t="s">
        <v>118</v>
      </c>
      <c r="B10" s="64" t="s">
        <v>217</v>
      </c>
      <c r="C10" s="55" t="s">
        <v>40</v>
      </c>
      <c r="D10" s="56"/>
      <c r="E10" s="66"/>
      <c r="F10" s="20"/>
      <c r="G10" s="52"/>
      <c r="H10" s="52"/>
      <c r="I10" s="52"/>
      <c r="J10" s="52"/>
    </row>
    <row r="11" spans="1:6" ht="37.5" customHeight="1">
      <c r="A11" s="55" t="s">
        <v>47</v>
      </c>
      <c r="B11" s="64" t="s">
        <v>219</v>
      </c>
      <c r="C11" s="55" t="s">
        <v>102</v>
      </c>
      <c r="D11" s="56">
        <v>334571.2</v>
      </c>
      <c r="E11" s="66"/>
      <c r="F11" s="20">
        <f t="shared" si="0"/>
        <v>0</v>
      </c>
    </row>
    <row r="12" spans="1:10" ht="37.5" customHeight="1">
      <c r="A12" s="55" t="s">
        <v>119</v>
      </c>
      <c r="B12" s="64" t="s">
        <v>221</v>
      </c>
      <c r="C12" s="55" t="s">
        <v>40</v>
      </c>
      <c r="D12" s="56"/>
      <c r="E12" s="66"/>
      <c r="F12" s="20"/>
      <c r="G12" s="52"/>
      <c r="H12" s="52"/>
      <c r="I12" s="52"/>
      <c r="J12" s="52"/>
    </row>
    <row r="13" spans="1:6" ht="37.5" customHeight="1">
      <c r="A13" s="55" t="s">
        <v>44</v>
      </c>
      <c r="B13" s="64" t="s">
        <v>220</v>
      </c>
      <c r="C13" s="55" t="s">
        <v>102</v>
      </c>
      <c r="D13" s="56">
        <v>2760.4</v>
      </c>
      <c r="E13" s="66"/>
      <c r="F13" s="20">
        <f t="shared" si="0"/>
        <v>0</v>
      </c>
    </row>
    <row r="14" spans="1:6" ht="37.5" customHeight="1">
      <c r="A14" s="55" t="s">
        <v>47</v>
      </c>
      <c r="B14" s="64" t="s">
        <v>219</v>
      </c>
      <c r="C14" s="55" t="s">
        <v>102</v>
      </c>
      <c r="D14" s="56">
        <v>96464.3</v>
      </c>
      <c r="E14" s="66"/>
      <c r="F14" s="20">
        <f t="shared" si="0"/>
        <v>0</v>
      </c>
    </row>
    <row r="15" spans="1:6" ht="37.5" customHeight="1">
      <c r="A15" s="55" t="s">
        <v>120</v>
      </c>
      <c r="B15" s="54" t="s">
        <v>121</v>
      </c>
      <c r="C15" s="55" t="s">
        <v>40</v>
      </c>
      <c r="D15" s="56"/>
      <c r="E15" s="66"/>
      <c r="F15" s="20"/>
    </row>
    <row r="16" spans="1:6" ht="37.5" customHeight="1">
      <c r="A16" s="55" t="s">
        <v>44</v>
      </c>
      <c r="B16" s="69" t="s">
        <v>222</v>
      </c>
      <c r="C16" s="55" t="s">
        <v>67</v>
      </c>
      <c r="D16" s="56">
        <v>696</v>
      </c>
      <c r="E16" s="66"/>
      <c r="F16" s="20">
        <f t="shared" si="0"/>
        <v>0</v>
      </c>
    </row>
    <row r="17" spans="1:6" ht="37.5" customHeight="1">
      <c r="A17" s="55" t="s">
        <v>47</v>
      </c>
      <c r="B17" s="64" t="s">
        <v>223</v>
      </c>
      <c r="C17" s="55" t="s">
        <v>67</v>
      </c>
      <c r="D17" s="56">
        <v>392</v>
      </c>
      <c r="E17" s="66"/>
      <c r="F17" s="20">
        <f t="shared" si="0"/>
        <v>0</v>
      </c>
    </row>
    <row r="18" spans="1:10" ht="37.5" customHeight="1">
      <c r="A18" s="70" t="s">
        <v>202</v>
      </c>
      <c r="B18" s="54" t="s">
        <v>122</v>
      </c>
      <c r="C18" s="55" t="s">
        <v>40</v>
      </c>
      <c r="D18" s="56"/>
      <c r="E18" s="66"/>
      <c r="F18" s="20"/>
      <c r="G18" s="52"/>
      <c r="H18" s="52"/>
      <c r="I18" s="52"/>
      <c r="J18" s="52"/>
    </row>
    <row r="19" spans="1:6" ht="37.5" customHeight="1">
      <c r="A19" s="55" t="s">
        <v>44</v>
      </c>
      <c r="B19" s="54" t="s">
        <v>123</v>
      </c>
      <c r="C19" s="55" t="s">
        <v>46</v>
      </c>
      <c r="D19" s="56">
        <v>36</v>
      </c>
      <c r="E19" s="66"/>
      <c r="F19" s="20">
        <f t="shared" si="0"/>
        <v>0</v>
      </c>
    </row>
    <row r="20" spans="1:6" ht="37.5" customHeight="1">
      <c r="A20" s="55" t="s">
        <v>47</v>
      </c>
      <c r="B20" s="54" t="s">
        <v>124</v>
      </c>
      <c r="C20" s="55" t="s">
        <v>46</v>
      </c>
      <c r="D20" s="56">
        <v>455.6</v>
      </c>
      <c r="E20" s="66"/>
      <c r="F20" s="20">
        <f t="shared" si="0"/>
        <v>0</v>
      </c>
    </row>
    <row r="21" spans="1:6" ht="37.5" customHeight="1">
      <c r="A21" s="55" t="s">
        <v>125</v>
      </c>
      <c r="B21" s="54" t="s">
        <v>126</v>
      </c>
      <c r="C21" s="55" t="s">
        <v>46</v>
      </c>
      <c r="D21" s="56">
        <v>15.11</v>
      </c>
      <c r="E21" s="66"/>
      <c r="F21" s="20">
        <f t="shared" si="0"/>
        <v>0</v>
      </c>
    </row>
    <row r="22" spans="1:6" ht="37.5" customHeight="1">
      <c r="A22" s="55" t="s">
        <v>127</v>
      </c>
      <c r="B22" s="54" t="s">
        <v>128</v>
      </c>
      <c r="C22" s="55" t="s">
        <v>46</v>
      </c>
      <c r="D22" s="56">
        <v>85.3</v>
      </c>
      <c r="E22" s="66"/>
      <c r="F22" s="20">
        <f t="shared" si="0"/>
        <v>0</v>
      </c>
    </row>
    <row r="23" spans="1:7" ht="37.5" customHeight="1">
      <c r="A23" s="55" t="s">
        <v>129</v>
      </c>
      <c r="B23" s="54" t="s">
        <v>130</v>
      </c>
      <c r="C23" s="55" t="s">
        <v>40</v>
      </c>
      <c r="D23" s="56"/>
      <c r="E23" s="66"/>
      <c r="F23" s="20"/>
      <c r="G23" s="52"/>
    </row>
    <row r="24" spans="1:6" ht="37.5" customHeight="1">
      <c r="A24" s="55" t="s">
        <v>44</v>
      </c>
      <c r="B24" s="69" t="s">
        <v>226</v>
      </c>
      <c r="C24" s="55" t="s">
        <v>46</v>
      </c>
      <c r="D24" s="56">
        <v>84.3</v>
      </c>
      <c r="E24" s="66"/>
      <c r="F24" s="20">
        <f t="shared" si="0"/>
        <v>0</v>
      </c>
    </row>
    <row r="25" spans="1:10" ht="37.5" customHeight="1">
      <c r="A25" s="55" t="s">
        <v>131</v>
      </c>
      <c r="B25" s="54" t="s">
        <v>132</v>
      </c>
      <c r="C25" s="55" t="s">
        <v>40</v>
      </c>
      <c r="D25" s="56"/>
      <c r="E25" s="66"/>
      <c r="F25" s="20"/>
      <c r="G25" s="52"/>
      <c r="H25" s="52"/>
      <c r="I25" s="52"/>
      <c r="J25" s="52"/>
    </row>
    <row r="26" spans="1:6" ht="37.5" customHeight="1">
      <c r="A26" s="55" t="s">
        <v>44</v>
      </c>
      <c r="B26" s="54" t="s">
        <v>133</v>
      </c>
      <c r="C26" s="55" t="s">
        <v>46</v>
      </c>
      <c r="D26" s="56">
        <v>487.7</v>
      </c>
      <c r="E26" s="66"/>
      <c r="F26" s="20">
        <f t="shared" si="0"/>
        <v>0</v>
      </c>
    </row>
    <row r="27" spans="1:6" ht="37.5" customHeight="1">
      <c r="A27" s="55" t="s">
        <v>47</v>
      </c>
      <c r="B27" s="54" t="s">
        <v>134</v>
      </c>
      <c r="C27" s="55" t="s">
        <v>46</v>
      </c>
      <c r="D27" s="56">
        <v>74.4</v>
      </c>
      <c r="E27" s="66"/>
      <c r="F27" s="20">
        <f t="shared" si="0"/>
        <v>0</v>
      </c>
    </row>
    <row r="28" spans="1:6" ht="37.5" customHeight="1">
      <c r="A28" s="55" t="s">
        <v>125</v>
      </c>
      <c r="B28" s="54" t="s">
        <v>135</v>
      </c>
      <c r="C28" s="55" t="s">
        <v>46</v>
      </c>
      <c r="D28" s="56">
        <v>8.7</v>
      </c>
      <c r="E28" s="66"/>
      <c r="F28" s="20">
        <f t="shared" si="0"/>
        <v>0</v>
      </c>
    </row>
    <row r="29" spans="1:6" ht="37.5" customHeight="1">
      <c r="A29" s="55" t="s">
        <v>127</v>
      </c>
      <c r="B29" s="54" t="s">
        <v>136</v>
      </c>
      <c r="C29" s="55" t="s">
        <v>46</v>
      </c>
      <c r="D29" s="56">
        <v>14.4</v>
      </c>
      <c r="E29" s="66"/>
      <c r="F29" s="20">
        <f t="shared" si="0"/>
        <v>0</v>
      </c>
    </row>
    <row r="30" spans="1:6" ht="37.5" customHeight="1">
      <c r="A30" s="55" t="s">
        <v>56</v>
      </c>
      <c r="B30" s="54" t="s">
        <v>137</v>
      </c>
      <c r="C30" s="55" t="s">
        <v>46</v>
      </c>
      <c r="D30" s="56">
        <v>5.07</v>
      </c>
      <c r="E30" s="66"/>
      <c r="F30" s="20">
        <f t="shared" si="0"/>
        <v>0</v>
      </c>
    </row>
    <row r="31" spans="1:7" ht="37.5" customHeight="1">
      <c r="A31" s="70" t="s">
        <v>203</v>
      </c>
      <c r="B31" s="54" t="s">
        <v>138</v>
      </c>
      <c r="C31" s="55" t="s">
        <v>40</v>
      </c>
      <c r="D31" s="56"/>
      <c r="E31" s="66"/>
      <c r="F31" s="20"/>
      <c r="G31" s="52"/>
    </row>
    <row r="32" spans="1:6" ht="37.5" customHeight="1">
      <c r="A32" s="55" t="s">
        <v>44</v>
      </c>
      <c r="B32" s="71" t="s">
        <v>207</v>
      </c>
      <c r="C32" s="55" t="s">
        <v>102</v>
      </c>
      <c r="D32" s="56">
        <v>30440</v>
      </c>
      <c r="E32" s="66"/>
      <c r="F32" s="20">
        <f t="shared" si="0"/>
        <v>0</v>
      </c>
    </row>
    <row r="33" spans="1:8" ht="37.5" customHeight="1">
      <c r="A33" s="55" t="s">
        <v>139</v>
      </c>
      <c r="B33" s="54" t="s">
        <v>140</v>
      </c>
      <c r="C33" s="55" t="s">
        <v>40</v>
      </c>
      <c r="D33" s="56"/>
      <c r="E33" s="66"/>
      <c r="F33" s="20"/>
      <c r="G33" s="52"/>
      <c r="H33" s="52"/>
    </row>
    <row r="34" spans="1:6" ht="37.5" customHeight="1">
      <c r="A34" s="55" t="s">
        <v>44</v>
      </c>
      <c r="B34" s="54" t="s">
        <v>141</v>
      </c>
      <c r="C34" s="55" t="s">
        <v>46</v>
      </c>
      <c r="D34" s="56">
        <v>890.8</v>
      </c>
      <c r="E34" s="66"/>
      <c r="F34" s="20">
        <f t="shared" si="0"/>
        <v>0</v>
      </c>
    </row>
    <row r="35" spans="1:7" ht="37.5" customHeight="1">
      <c r="A35" s="55" t="s">
        <v>142</v>
      </c>
      <c r="B35" s="54" t="s">
        <v>143</v>
      </c>
      <c r="C35" s="55" t="s">
        <v>40</v>
      </c>
      <c r="D35" s="56"/>
      <c r="E35" s="66"/>
      <c r="F35" s="20"/>
      <c r="G35" s="52"/>
    </row>
    <row r="36" spans="1:7" ht="37.5" customHeight="1">
      <c r="A36" s="55" t="s">
        <v>44</v>
      </c>
      <c r="B36" s="54" t="s">
        <v>144</v>
      </c>
      <c r="C36" s="55" t="s">
        <v>46</v>
      </c>
      <c r="D36" s="56">
        <v>342</v>
      </c>
      <c r="E36" s="66"/>
      <c r="F36" s="20">
        <f t="shared" si="0"/>
        <v>0</v>
      </c>
      <c r="G36" s="46"/>
    </row>
    <row r="37" spans="1:6" ht="37.5" customHeight="1">
      <c r="A37" s="72" t="s">
        <v>145</v>
      </c>
      <c r="B37" s="73" t="s">
        <v>146</v>
      </c>
      <c r="C37" s="72" t="s">
        <v>40</v>
      </c>
      <c r="D37" s="74"/>
      <c r="E37" s="75"/>
      <c r="F37" s="20"/>
    </row>
    <row r="38" spans="1:6" ht="37.5" customHeight="1">
      <c r="A38" s="72" t="s">
        <v>44</v>
      </c>
      <c r="B38" s="73" t="s">
        <v>147</v>
      </c>
      <c r="C38" s="72" t="s">
        <v>148</v>
      </c>
      <c r="D38" s="76">
        <v>1962.566</v>
      </c>
      <c r="E38" s="75"/>
      <c r="F38" s="20">
        <f t="shared" si="0"/>
        <v>0</v>
      </c>
    </row>
    <row r="39" spans="1:8" ht="37.5" customHeight="1">
      <c r="A39" s="72" t="s">
        <v>47</v>
      </c>
      <c r="B39" s="73" t="s">
        <v>149</v>
      </c>
      <c r="C39" s="72" t="s">
        <v>148</v>
      </c>
      <c r="D39" s="76">
        <v>1962.566</v>
      </c>
      <c r="E39" s="75"/>
      <c r="F39" s="20">
        <f t="shared" si="0"/>
        <v>0</v>
      </c>
      <c r="G39" s="52"/>
      <c r="H39" s="52"/>
    </row>
    <row r="40" spans="1:7" ht="37.5" customHeight="1">
      <c r="A40" s="72" t="s">
        <v>150</v>
      </c>
      <c r="B40" s="73" t="s">
        <v>151</v>
      </c>
      <c r="C40" s="72" t="s">
        <v>148</v>
      </c>
      <c r="D40" s="76">
        <v>25.557</v>
      </c>
      <c r="E40" s="75"/>
      <c r="F40" s="20">
        <f t="shared" si="0"/>
        <v>0</v>
      </c>
      <c r="G40" s="52"/>
    </row>
    <row r="41" spans="1:8" ht="37.5" customHeight="1">
      <c r="A41" s="72" t="s">
        <v>152</v>
      </c>
      <c r="B41" s="73" t="s">
        <v>153</v>
      </c>
      <c r="C41" s="72" t="s">
        <v>40</v>
      </c>
      <c r="D41" s="74"/>
      <c r="E41" s="75"/>
      <c r="F41" s="20"/>
      <c r="G41" s="52"/>
      <c r="H41" s="52"/>
    </row>
    <row r="42" spans="1:7" ht="37.5" customHeight="1">
      <c r="A42" s="55" t="s">
        <v>44</v>
      </c>
      <c r="B42" s="69" t="s">
        <v>227</v>
      </c>
      <c r="C42" s="55" t="s">
        <v>46</v>
      </c>
      <c r="D42" s="56">
        <v>160.13</v>
      </c>
      <c r="E42" s="66"/>
      <c r="F42" s="20">
        <f t="shared" si="0"/>
        <v>0</v>
      </c>
      <c r="G42" s="46"/>
    </row>
    <row r="43" spans="1:8" ht="37.5" customHeight="1">
      <c r="A43" s="55" t="s">
        <v>47</v>
      </c>
      <c r="B43" s="69" t="s">
        <v>228</v>
      </c>
      <c r="C43" s="55" t="s">
        <v>46</v>
      </c>
      <c r="D43" s="56">
        <v>597.35</v>
      </c>
      <c r="E43" s="66"/>
      <c r="F43" s="20">
        <f t="shared" si="0"/>
        <v>0</v>
      </c>
      <c r="H43" s="52"/>
    </row>
    <row r="44" spans="1:8" ht="37.5" customHeight="1">
      <c r="A44" s="55" t="s">
        <v>154</v>
      </c>
      <c r="B44" s="54" t="s">
        <v>155</v>
      </c>
      <c r="C44" s="55" t="s">
        <v>40</v>
      </c>
      <c r="D44" s="56"/>
      <c r="E44" s="66"/>
      <c r="F44" s="20"/>
      <c r="G44" s="52"/>
      <c r="H44" s="52"/>
    </row>
    <row r="45" spans="1:8" ht="37.5" customHeight="1">
      <c r="A45" s="55" t="s">
        <v>44</v>
      </c>
      <c r="B45" s="54" t="s">
        <v>156</v>
      </c>
      <c r="C45" s="55" t="s">
        <v>46</v>
      </c>
      <c r="D45" s="56">
        <v>174.05</v>
      </c>
      <c r="E45" s="66"/>
      <c r="F45" s="20">
        <f t="shared" si="0"/>
        <v>0</v>
      </c>
      <c r="H45" s="43"/>
    </row>
    <row r="46" spans="1:6" ht="37.5" customHeight="1">
      <c r="A46" s="55" t="s">
        <v>47</v>
      </c>
      <c r="B46" s="54" t="s">
        <v>157</v>
      </c>
      <c r="C46" s="55" t="s">
        <v>46</v>
      </c>
      <c r="D46" s="56">
        <v>499.5</v>
      </c>
      <c r="E46" s="66"/>
      <c r="F46" s="20">
        <f t="shared" si="0"/>
        <v>0</v>
      </c>
    </row>
    <row r="47" spans="1:8" ht="37.5" customHeight="1">
      <c r="A47" s="55" t="s">
        <v>158</v>
      </c>
      <c r="B47" s="54" t="s">
        <v>159</v>
      </c>
      <c r="C47" s="55" t="s">
        <v>40</v>
      </c>
      <c r="D47" s="56"/>
      <c r="E47" s="66"/>
      <c r="F47" s="20"/>
      <c r="H47" s="43"/>
    </row>
    <row r="48" spans="1:6" ht="37.5" customHeight="1">
      <c r="A48" s="55" t="s">
        <v>44</v>
      </c>
      <c r="B48" s="77" t="s">
        <v>206</v>
      </c>
      <c r="C48" s="55" t="s">
        <v>63</v>
      </c>
      <c r="D48" s="56">
        <v>5994</v>
      </c>
      <c r="E48" s="66"/>
      <c r="F48" s="20">
        <f t="shared" si="0"/>
        <v>0</v>
      </c>
    </row>
    <row r="49" spans="1:6" ht="37.5" customHeight="1">
      <c r="A49" s="55" t="s">
        <v>47</v>
      </c>
      <c r="B49" s="69" t="s">
        <v>229</v>
      </c>
      <c r="C49" s="55" t="s">
        <v>63</v>
      </c>
      <c r="D49" s="56">
        <v>119.6</v>
      </c>
      <c r="E49" s="66"/>
      <c r="F49" s="20">
        <f t="shared" si="0"/>
        <v>0</v>
      </c>
    </row>
    <row r="50" spans="1:6" ht="37.5" customHeight="1">
      <c r="A50" s="55" t="s">
        <v>160</v>
      </c>
      <c r="B50" s="54" t="s">
        <v>161</v>
      </c>
      <c r="C50" s="55" t="s">
        <v>40</v>
      </c>
      <c r="D50" s="56"/>
      <c r="E50" s="66"/>
      <c r="F50" s="20"/>
    </row>
    <row r="51" spans="1:6" ht="37.5" customHeight="1">
      <c r="A51" s="55" t="s">
        <v>44</v>
      </c>
      <c r="B51" s="54" t="s">
        <v>162</v>
      </c>
      <c r="C51" s="55" t="s">
        <v>163</v>
      </c>
      <c r="D51" s="56">
        <v>80</v>
      </c>
      <c r="E51" s="66"/>
      <c r="F51" s="20">
        <f t="shared" si="0"/>
        <v>0</v>
      </c>
    </row>
    <row r="52" spans="1:6" ht="37.5" customHeight="1">
      <c r="A52" s="55" t="s">
        <v>164</v>
      </c>
      <c r="B52" s="54" t="s">
        <v>165</v>
      </c>
      <c r="C52" s="55" t="s">
        <v>40</v>
      </c>
      <c r="D52" s="56"/>
      <c r="E52" s="66"/>
      <c r="F52" s="20"/>
    </row>
    <row r="53" spans="1:6" ht="37.5" customHeight="1">
      <c r="A53" s="55" t="s">
        <v>44</v>
      </c>
      <c r="B53" s="54" t="s">
        <v>166</v>
      </c>
      <c r="C53" s="55" t="s">
        <v>163</v>
      </c>
      <c r="D53" s="56">
        <v>2</v>
      </c>
      <c r="E53" s="66"/>
      <c r="F53" s="20">
        <f t="shared" si="0"/>
        <v>0</v>
      </c>
    </row>
    <row r="54" spans="1:6" ht="37.5" customHeight="1">
      <c r="A54" s="55" t="s">
        <v>47</v>
      </c>
      <c r="B54" s="54" t="s">
        <v>167</v>
      </c>
      <c r="C54" s="55" t="s">
        <v>163</v>
      </c>
      <c r="D54" s="56">
        <v>2</v>
      </c>
      <c r="E54" s="66"/>
      <c r="F54" s="20">
        <f t="shared" si="0"/>
        <v>0</v>
      </c>
    </row>
    <row r="55" spans="1:6" ht="37.5" customHeight="1">
      <c r="A55" s="55" t="s">
        <v>125</v>
      </c>
      <c r="B55" s="54" t="s">
        <v>168</v>
      </c>
      <c r="C55" s="55" t="s">
        <v>163</v>
      </c>
      <c r="D55" s="56">
        <v>2</v>
      </c>
      <c r="E55" s="66"/>
      <c r="F55" s="20">
        <f t="shared" si="0"/>
        <v>0</v>
      </c>
    </row>
    <row r="56" spans="1:6" ht="37.5" customHeight="1">
      <c r="A56" s="55" t="s">
        <v>127</v>
      </c>
      <c r="B56" s="54" t="s">
        <v>169</v>
      </c>
      <c r="C56" s="55" t="s">
        <v>163</v>
      </c>
      <c r="D56" s="56">
        <v>2</v>
      </c>
      <c r="E56" s="66"/>
      <c r="F56" s="20">
        <f t="shared" si="0"/>
        <v>0</v>
      </c>
    </row>
    <row r="57" spans="1:6" ht="37.5" customHeight="1">
      <c r="A57" s="55" t="s">
        <v>56</v>
      </c>
      <c r="B57" s="54" t="s">
        <v>170</v>
      </c>
      <c r="C57" s="55" t="s">
        <v>163</v>
      </c>
      <c r="D57" s="56">
        <v>4</v>
      </c>
      <c r="E57" s="66"/>
      <c r="F57" s="20">
        <f t="shared" si="0"/>
        <v>0</v>
      </c>
    </row>
    <row r="58" spans="1:6" ht="37.5" customHeight="1">
      <c r="A58" s="55" t="s">
        <v>171</v>
      </c>
      <c r="B58" s="54" t="s">
        <v>172</v>
      </c>
      <c r="C58" s="55" t="s">
        <v>163</v>
      </c>
      <c r="D58" s="56">
        <v>4</v>
      </c>
      <c r="E58" s="66"/>
      <c r="F58" s="20">
        <f t="shared" si="0"/>
        <v>0</v>
      </c>
    </row>
    <row r="59" spans="1:6" ht="37.5" customHeight="1">
      <c r="A59" s="55" t="s">
        <v>173</v>
      </c>
      <c r="B59" s="54" t="s">
        <v>174</v>
      </c>
      <c r="C59" s="55" t="s">
        <v>40</v>
      </c>
      <c r="D59" s="56"/>
      <c r="E59" s="66"/>
      <c r="F59" s="20"/>
    </row>
    <row r="60" spans="1:6" ht="37.5" customHeight="1">
      <c r="A60" s="55" t="s">
        <v>44</v>
      </c>
      <c r="B60" s="54" t="s">
        <v>175</v>
      </c>
      <c r="C60" s="55" t="s">
        <v>67</v>
      </c>
      <c r="D60" s="56">
        <v>50</v>
      </c>
      <c r="E60" s="66"/>
      <c r="F60" s="20">
        <f t="shared" si="0"/>
        <v>0</v>
      </c>
    </row>
    <row r="61" spans="1:6" ht="37.5" customHeight="1">
      <c r="A61" s="55" t="s">
        <v>47</v>
      </c>
      <c r="B61" s="54" t="s">
        <v>176</v>
      </c>
      <c r="C61" s="55" t="s">
        <v>67</v>
      </c>
      <c r="D61" s="56">
        <v>25</v>
      </c>
      <c r="E61" s="66"/>
      <c r="F61" s="20">
        <f t="shared" si="0"/>
        <v>0</v>
      </c>
    </row>
    <row r="62" spans="1:8" ht="37.5" customHeight="1">
      <c r="A62" s="111" t="s">
        <v>41</v>
      </c>
      <c r="B62" s="111"/>
      <c r="C62" s="111"/>
      <c r="D62" s="112">
        <f>ROUND(SUM(F5:F61),0)</f>
        <v>0</v>
      </c>
      <c r="E62" s="112"/>
      <c r="F62" s="21" t="s">
        <v>19</v>
      </c>
      <c r="H62" s="88"/>
    </row>
  </sheetData>
  <sheetProtection password="E09C" sheet="1"/>
  <protectedRanges>
    <protectedRange sqref="E6:E7 E9 E11 E13:E14 E16:E17 E19:E22 E24 E26:E30 E32 E34 E36 E38:E40 E42 E43 E45 E46 E48:E49 E51 E53:E58 E60:E61" name="区域1"/>
  </protectedRanges>
  <mergeCells count="6">
    <mergeCell ref="A62:C62"/>
    <mergeCell ref="D62:E62"/>
    <mergeCell ref="A1:F1"/>
    <mergeCell ref="B2:D2"/>
    <mergeCell ref="E2:F2"/>
    <mergeCell ref="A3:F3"/>
  </mergeCells>
  <printOptions horizontalCentered="1"/>
  <pageMargins left="0.7086614173228347" right="0.7086614173228347" top="0.7480314960629921" bottom="0.7480314960629921" header="0.31496062992125984" footer="0.3937007874015748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9.125" style="11" customWidth="1"/>
    <col min="2" max="2" width="27.625" style="12" customWidth="1"/>
    <col min="3" max="3" width="8.75390625" style="12" customWidth="1"/>
    <col min="4" max="4" width="11.625" style="13" customWidth="1"/>
    <col min="5" max="6" width="11.625" style="14" customWidth="1"/>
    <col min="7" max="16384" width="9.00390625" style="12" customWidth="1"/>
  </cols>
  <sheetData>
    <row r="1" spans="1:6" ht="39.75" customHeight="1">
      <c r="A1" s="113" t="s">
        <v>0</v>
      </c>
      <c r="B1" s="113"/>
      <c r="C1" s="113"/>
      <c r="D1" s="113"/>
      <c r="E1" s="113"/>
      <c r="F1" s="113"/>
    </row>
    <row r="2" spans="1:6" ht="34.5" customHeight="1">
      <c r="A2" s="15" t="s">
        <v>1</v>
      </c>
      <c r="B2" s="114" t="str">
        <f>'第100章'!B2</f>
        <v>房山区良常路南延（务滋村～市界）道路工程（K0+000-K1+680）</v>
      </c>
      <c r="C2" s="114"/>
      <c r="D2" s="114"/>
      <c r="E2" s="115" t="s">
        <v>20</v>
      </c>
      <c r="F2" s="115"/>
    </row>
    <row r="3" spans="1:6" ht="49.5" customHeight="1">
      <c r="A3" s="116" t="s">
        <v>204</v>
      </c>
      <c r="B3" s="117"/>
      <c r="C3" s="117"/>
      <c r="D3" s="117"/>
      <c r="E3" s="117"/>
      <c r="F3" s="117"/>
    </row>
    <row r="4" spans="1:6" ht="49.5" customHeight="1">
      <c r="A4" s="16" t="s">
        <v>4</v>
      </c>
      <c r="B4" s="17" t="s">
        <v>5</v>
      </c>
      <c r="C4" s="17" t="s">
        <v>6</v>
      </c>
      <c r="D4" s="18" t="s">
        <v>7</v>
      </c>
      <c r="E4" s="19" t="s">
        <v>8</v>
      </c>
      <c r="F4" s="19" t="s">
        <v>9</v>
      </c>
    </row>
    <row r="5" spans="1:7" ht="49.5" customHeight="1">
      <c r="A5" s="55" t="s">
        <v>177</v>
      </c>
      <c r="B5" s="54" t="s">
        <v>178</v>
      </c>
      <c r="C5" s="55" t="s">
        <v>40</v>
      </c>
      <c r="D5" s="56"/>
      <c r="E5" s="44"/>
      <c r="F5" s="20"/>
      <c r="G5" s="45"/>
    </row>
    <row r="6" spans="1:6" ht="49.5" customHeight="1">
      <c r="A6" s="55" t="s">
        <v>44</v>
      </c>
      <c r="B6" s="54" t="s">
        <v>179</v>
      </c>
      <c r="C6" s="55" t="s">
        <v>67</v>
      </c>
      <c r="D6" s="56">
        <v>28.5</v>
      </c>
      <c r="E6" s="66"/>
      <c r="F6" s="20">
        <f>ROUND(D6*E6,0)</f>
        <v>0</v>
      </c>
    </row>
    <row r="7" spans="1:6" ht="49.5" customHeight="1">
      <c r="A7" s="55" t="s">
        <v>180</v>
      </c>
      <c r="B7" s="54" t="s">
        <v>181</v>
      </c>
      <c r="C7" s="55" t="s">
        <v>40</v>
      </c>
      <c r="D7" s="56"/>
      <c r="E7" s="66"/>
      <c r="F7" s="20"/>
    </row>
    <row r="8" spans="1:6" ht="49.5" customHeight="1">
      <c r="A8" s="55" t="s">
        <v>44</v>
      </c>
      <c r="B8" s="54" t="s">
        <v>182</v>
      </c>
      <c r="C8" s="55" t="s">
        <v>67</v>
      </c>
      <c r="D8" s="56">
        <v>25.75</v>
      </c>
      <c r="E8" s="66"/>
      <c r="F8" s="20">
        <f>ROUND(D8*E8,0)</f>
        <v>0</v>
      </c>
    </row>
    <row r="9" spans="1:6" ht="49.5" customHeight="1">
      <c r="A9" s="55" t="s">
        <v>183</v>
      </c>
      <c r="B9" s="54" t="s">
        <v>184</v>
      </c>
      <c r="C9" s="55" t="s">
        <v>40</v>
      </c>
      <c r="D9" s="56"/>
      <c r="E9" s="66"/>
      <c r="F9" s="20"/>
    </row>
    <row r="10" spans="1:6" ht="49.5" customHeight="1">
      <c r="A10" s="55" t="s">
        <v>44</v>
      </c>
      <c r="B10" s="54" t="s">
        <v>185</v>
      </c>
      <c r="C10" s="55" t="s">
        <v>67</v>
      </c>
      <c r="D10" s="56">
        <v>25.8</v>
      </c>
      <c r="E10" s="66"/>
      <c r="F10" s="20">
        <f>ROUND(D10*E10,0)</f>
        <v>0</v>
      </c>
    </row>
    <row r="11" spans="1:6" ht="49.5" customHeight="1">
      <c r="A11" s="111" t="s">
        <v>41</v>
      </c>
      <c r="B11" s="111"/>
      <c r="C11" s="111"/>
      <c r="D11" s="112">
        <f>ROUND(SUM(F5:F10),0)</f>
        <v>0</v>
      </c>
      <c r="E11" s="112"/>
      <c r="F11" s="21" t="s">
        <v>19</v>
      </c>
    </row>
  </sheetData>
  <sheetProtection password="E09C" sheet="1"/>
  <protectedRanges>
    <protectedRange sqref="E6 E8 E10" name="区域1"/>
  </protectedRanges>
  <mergeCells count="6">
    <mergeCell ref="A11:C11"/>
    <mergeCell ref="D11:E11"/>
    <mergeCell ref="A1:F1"/>
    <mergeCell ref="B2:D2"/>
    <mergeCell ref="E2:F2"/>
    <mergeCell ref="A3:F3"/>
  </mergeCells>
  <printOptions horizontalCentered="1"/>
  <pageMargins left="0.7086614173228347" right="0.7086614173228347" top="0.7480314960629921" bottom="0.7480314960629921" header="0.31496062992125984" footer="1.968503937007874"/>
  <pageSetup horizontalDpi="600" verticalDpi="600" orientation="portrait" paperSize="9" r:id="rId1"/>
  <headerFooter>
    <oddFooter>&amp;L&amp;"宋体,加粗"投标书签署人签字：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3">
      <selection activeCell="G7" sqref="G7"/>
    </sheetView>
  </sheetViews>
  <sheetFormatPr defaultColWidth="9.00390625" defaultRowHeight="14.25"/>
  <cols>
    <col min="1" max="1" width="9.125" style="11" customWidth="1"/>
    <col min="2" max="2" width="27.625" style="12" customWidth="1"/>
    <col min="3" max="3" width="8.75390625" style="12" customWidth="1"/>
    <col min="4" max="4" width="11.625" style="13" customWidth="1"/>
    <col min="5" max="6" width="11.625" style="14" customWidth="1"/>
    <col min="7" max="16384" width="9.00390625" style="12" customWidth="1"/>
  </cols>
  <sheetData>
    <row r="1" spans="1:6" ht="54.75" customHeight="1">
      <c r="A1" s="113" t="s">
        <v>0</v>
      </c>
      <c r="B1" s="113"/>
      <c r="C1" s="113"/>
      <c r="D1" s="113"/>
      <c r="E1" s="113"/>
      <c r="F1" s="113"/>
    </row>
    <row r="2" spans="1:6" ht="54.75" customHeight="1">
      <c r="A2" s="15" t="s">
        <v>1</v>
      </c>
      <c r="B2" s="114" t="str">
        <f>'第100章'!B2</f>
        <v>房山区良常路南延（务滋村～市界）道路工程（K0+000-K1+680）</v>
      </c>
      <c r="C2" s="114"/>
      <c r="D2" s="114"/>
      <c r="E2" s="115" t="s">
        <v>20</v>
      </c>
      <c r="F2" s="115"/>
    </row>
    <row r="3" spans="1:6" ht="64.5" customHeight="1">
      <c r="A3" s="118" t="s">
        <v>243</v>
      </c>
      <c r="B3" s="117"/>
      <c r="C3" s="117"/>
      <c r="D3" s="117"/>
      <c r="E3" s="117"/>
      <c r="F3" s="117"/>
    </row>
    <row r="4" spans="1:6" ht="64.5" customHeight="1">
      <c r="A4" s="16" t="s">
        <v>4</v>
      </c>
      <c r="B4" s="17" t="s">
        <v>5</v>
      </c>
      <c r="C4" s="17" t="s">
        <v>6</v>
      </c>
      <c r="D4" s="18" t="s">
        <v>7</v>
      </c>
      <c r="E4" s="19" t="s">
        <v>8</v>
      </c>
      <c r="F4" s="19" t="s">
        <v>9</v>
      </c>
    </row>
    <row r="5" spans="1:7" ht="64.5" customHeight="1">
      <c r="A5" s="55" t="s">
        <v>177</v>
      </c>
      <c r="B5" s="54" t="s">
        <v>178</v>
      </c>
      <c r="C5" s="55" t="s">
        <v>40</v>
      </c>
      <c r="D5" s="56"/>
      <c r="E5" s="44"/>
      <c r="F5" s="20"/>
      <c r="G5" s="51"/>
    </row>
    <row r="6" spans="1:6" ht="64.5" customHeight="1">
      <c r="A6" s="55" t="s">
        <v>44</v>
      </c>
      <c r="B6" s="57" t="s">
        <v>241</v>
      </c>
      <c r="C6" s="55" t="s">
        <v>67</v>
      </c>
      <c r="D6" s="56">
        <v>20</v>
      </c>
      <c r="E6" s="66"/>
      <c r="F6" s="20">
        <f>ROUND(D6*E6,0)</f>
        <v>0</v>
      </c>
    </row>
    <row r="7" spans="1:6" ht="64.5" customHeight="1">
      <c r="A7" s="111" t="s">
        <v>41</v>
      </c>
      <c r="B7" s="111"/>
      <c r="C7" s="111"/>
      <c r="D7" s="112">
        <f>ROUND(SUM(F5:F6),0)</f>
        <v>0</v>
      </c>
      <c r="E7" s="112"/>
      <c r="F7" s="21" t="s">
        <v>19</v>
      </c>
    </row>
  </sheetData>
  <sheetProtection password="E09C" sheet="1"/>
  <protectedRanges>
    <protectedRange sqref="E6" name="区域1"/>
  </protectedRanges>
  <mergeCells count="6">
    <mergeCell ref="A1:F1"/>
    <mergeCell ref="B2:D2"/>
    <mergeCell ref="E2:F2"/>
    <mergeCell ref="A3:F3"/>
    <mergeCell ref="A7:C7"/>
    <mergeCell ref="D7:E7"/>
  </mergeCells>
  <printOptions horizontalCentered="1"/>
  <pageMargins left="0.7086614173228347" right="0.7086614173228347" top="0.7480314960629921" bottom="0.7480314960629921" header="0.31496062992125984" footer="2.677165354330709"/>
  <pageSetup horizontalDpi="600" verticalDpi="600" orientation="portrait" paperSize="9" r:id="rId1"/>
  <headerFooter>
    <oddFooter>&amp;L&amp;"宋体,加粗"投标书签署人签字：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8.00390625" style="2" customWidth="1"/>
    <col min="2" max="2" width="10.125" style="2" customWidth="1"/>
    <col min="3" max="3" width="43.50390625" style="2" customWidth="1"/>
    <col min="4" max="4" width="19.50390625" style="2" customWidth="1"/>
    <col min="5" max="250" width="9.00390625" style="2" customWidth="1"/>
  </cols>
  <sheetData>
    <row r="1" spans="1:4" ht="42" customHeight="1">
      <c r="A1" s="101" t="s">
        <v>24</v>
      </c>
      <c r="B1" s="101"/>
      <c r="C1" s="101"/>
      <c r="D1" s="101"/>
    </row>
    <row r="2" spans="1:4" ht="34.5" customHeight="1">
      <c r="A2" s="123" t="str">
        <f>"工程名称："&amp;'第100章'!B2</f>
        <v>工程名称：房山区良常路南延（务滋村～市界）道路工程（K0+000-K1+680）</v>
      </c>
      <c r="B2" s="123"/>
      <c r="C2" s="123"/>
      <c r="D2" s="3" t="s">
        <v>20</v>
      </c>
    </row>
    <row r="3" spans="1:4" ht="31.5" customHeight="1">
      <c r="A3" s="4" t="s">
        <v>25</v>
      </c>
      <c r="B3" s="4" t="s">
        <v>26</v>
      </c>
      <c r="C3" s="4" t="s">
        <v>27</v>
      </c>
      <c r="D3" s="5" t="s">
        <v>28</v>
      </c>
    </row>
    <row r="4" spans="1:4" s="1" customFormat="1" ht="31.5" customHeight="1">
      <c r="A4" s="6">
        <v>1</v>
      </c>
      <c r="B4" s="6">
        <v>100</v>
      </c>
      <c r="C4" s="6" t="s">
        <v>29</v>
      </c>
      <c r="D4" s="78">
        <f>'第100章'!D14</f>
        <v>0</v>
      </c>
    </row>
    <row r="5" spans="1:4" s="1" customFormat="1" ht="31.5" customHeight="1">
      <c r="A5" s="6">
        <v>2</v>
      </c>
      <c r="B5" s="6">
        <v>200</v>
      </c>
      <c r="C5" s="6" t="s">
        <v>30</v>
      </c>
      <c r="D5" s="78">
        <f>'第200章'!D33</f>
        <v>0</v>
      </c>
    </row>
    <row r="6" spans="1:4" s="1" customFormat="1" ht="31.5" customHeight="1">
      <c r="A6" s="6">
        <v>3.1</v>
      </c>
      <c r="B6" s="6">
        <v>300</v>
      </c>
      <c r="C6" s="6" t="s">
        <v>31</v>
      </c>
      <c r="D6" s="78">
        <f>'第300章 '!D34</f>
        <v>0</v>
      </c>
    </row>
    <row r="7" spans="1:4" s="1" customFormat="1" ht="31.5" customHeight="1">
      <c r="A7" s="6">
        <v>3.2</v>
      </c>
      <c r="B7" s="6">
        <v>300</v>
      </c>
      <c r="C7" s="89" t="s">
        <v>249</v>
      </c>
      <c r="D7" s="78">
        <f>'第300章 施工便道'!D11:E11</f>
        <v>0</v>
      </c>
    </row>
    <row r="8" spans="1:4" s="1" customFormat="1" ht="31.5" customHeight="1">
      <c r="A8" s="6">
        <v>4.1</v>
      </c>
      <c r="B8" s="6">
        <v>400</v>
      </c>
      <c r="C8" s="89" t="s">
        <v>250</v>
      </c>
      <c r="D8" s="78">
        <f>'第400章 -务滋村大桥'!D62</f>
        <v>0</v>
      </c>
    </row>
    <row r="9" spans="1:4" s="1" customFormat="1" ht="31.5" customHeight="1">
      <c r="A9" s="6">
        <v>4.2</v>
      </c>
      <c r="B9" s="6">
        <v>400</v>
      </c>
      <c r="C9" s="89" t="s">
        <v>251</v>
      </c>
      <c r="D9" s="78">
        <f>'第400章-涵洞'!D11:E11</f>
        <v>0</v>
      </c>
    </row>
    <row r="10" spans="1:4" s="1" customFormat="1" ht="31.5" customHeight="1">
      <c r="A10" s="6">
        <v>4.3</v>
      </c>
      <c r="B10" s="6">
        <v>400</v>
      </c>
      <c r="C10" s="89" t="s">
        <v>252</v>
      </c>
      <c r="D10" s="78">
        <f>'第400章 施工便道'!D7:E7</f>
        <v>0</v>
      </c>
    </row>
    <row r="11" spans="1:4" s="1" customFormat="1" ht="31.5" customHeight="1">
      <c r="A11" s="6">
        <v>5</v>
      </c>
      <c r="B11" s="6">
        <v>500</v>
      </c>
      <c r="C11" s="6" t="s">
        <v>32</v>
      </c>
      <c r="D11" s="6"/>
    </row>
    <row r="12" spans="1:4" s="1" customFormat="1" ht="31.5" customHeight="1">
      <c r="A12" s="6">
        <v>6</v>
      </c>
      <c r="B12" s="6">
        <v>600</v>
      </c>
      <c r="C12" s="6" t="s">
        <v>33</v>
      </c>
      <c r="D12" s="6"/>
    </row>
    <row r="13" spans="1:4" s="1" customFormat="1" ht="31.5" customHeight="1">
      <c r="A13" s="6">
        <v>7</v>
      </c>
      <c r="B13" s="6">
        <v>700</v>
      </c>
      <c r="C13" s="6" t="s">
        <v>34</v>
      </c>
      <c r="D13" s="6"/>
    </row>
    <row r="14" spans="1:4" s="1" customFormat="1" ht="31.5" customHeight="1">
      <c r="A14" s="6">
        <v>8</v>
      </c>
      <c r="B14" s="120" t="s">
        <v>35</v>
      </c>
      <c r="C14" s="120"/>
      <c r="D14" s="79">
        <f>SUM(D4:D13)</f>
        <v>0</v>
      </c>
    </row>
    <row r="15" spans="1:4" s="1" customFormat="1" ht="31.5" customHeight="1">
      <c r="A15" s="6">
        <v>9</v>
      </c>
      <c r="B15" s="120" t="s">
        <v>36</v>
      </c>
      <c r="C15" s="120"/>
      <c r="D15" s="79"/>
    </row>
    <row r="16" spans="1:4" s="1" customFormat="1" ht="31.5" customHeight="1">
      <c r="A16" s="6">
        <v>10</v>
      </c>
      <c r="B16" s="120" t="s">
        <v>37</v>
      </c>
      <c r="C16" s="120"/>
      <c r="D16" s="79">
        <f>90760140*1.5/100</f>
        <v>1361402.1</v>
      </c>
    </row>
    <row r="17" spans="1:4" s="1" customFormat="1" ht="33" customHeight="1">
      <c r="A17" s="6">
        <v>11</v>
      </c>
      <c r="B17" s="124" t="s">
        <v>38</v>
      </c>
      <c r="C17" s="125"/>
      <c r="D17" s="79">
        <f>ROUND(D14-D15-D16,0)</f>
        <v>-1361402</v>
      </c>
    </row>
    <row r="18" spans="1:4" s="1" customFormat="1" ht="33" customHeight="1">
      <c r="A18" s="6">
        <v>12</v>
      </c>
      <c r="B18" s="119" t="s">
        <v>248</v>
      </c>
      <c r="C18" s="120"/>
      <c r="D18" s="79">
        <f>ROUND(D17*3%,0)</f>
        <v>-40842</v>
      </c>
    </row>
    <row r="19" spans="1:4" s="1" customFormat="1" ht="33" customHeight="1">
      <c r="A19" s="6">
        <v>13</v>
      </c>
      <c r="B19" s="120" t="s">
        <v>39</v>
      </c>
      <c r="C19" s="120"/>
      <c r="D19" s="79">
        <f>D14+D18</f>
        <v>-40842</v>
      </c>
    </row>
    <row r="20" spans="1:4" ht="30" customHeight="1">
      <c r="A20" s="121"/>
      <c r="B20" s="122"/>
      <c r="C20" s="122"/>
      <c r="D20" s="122"/>
    </row>
  </sheetData>
  <sheetProtection password="E09C" sheet="1"/>
  <mergeCells count="9">
    <mergeCell ref="B18:C18"/>
    <mergeCell ref="B19:C19"/>
    <mergeCell ref="A20:D20"/>
    <mergeCell ref="A1:D1"/>
    <mergeCell ref="A2:C2"/>
    <mergeCell ref="B14:C14"/>
    <mergeCell ref="B15:C15"/>
    <mergeCell ref="B16:C16"/>
    <mergeCell ref="B17:C17"/>
  </mergeCells>
  <printOptions horizontalCentered="1"/>
  <pageMargins left="0.7086614173228347" right="0.7086614173228347" top="0.5511811023622047" bottom="2.2440944881889764" header="0.31496062992125984" footer="1.1023622047244095"/>
  <pageSetup horizontalDpi="300" verticalDpi="300" orientation="portrait" paperSize="9" r:id="rId1"/>
  <headerFooter alignWithMargins="0">
    <oddFooter>&amp;L&amp;"宋体,加粗"投标书签署人签字：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2017-12-06T07:43:43Z</cp:lastPrinted>
  <dcterms:created xsi:type="dcterms:W3CDTF">2008-04-07T07:00:19Z</dcterms:created>
  <dcterms:modified xsi:type="dcterms:W3CDTF">2017-12-06T07:43:56Z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