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51" activeTab="2"/>
  </bookViews>
  <sheets>
    <sheet name="第100章" sheetId="1" r:id="rId1"/>
    <sheet name="第600章" sheetId="2" r:id="rId2"/>
    <sheet name="汇总表" sheetId="3" r:id="rId3"/>
  </sheets>
  <definedNames>
    <definedName name="_xlnm.Print_Area" localSheetId="1">'第600章'!$A$1:$F$74</definedName>
    <definedName name="_xlnm.Print_Area" localSheetId="2">'汇总表'!$A$1:$D$16</definedName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<sst xmlns="http://schemas.openxmlformats.org/spreadsheetml/2006/main" count="268" uniqueCount="158">
  <si>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</si>
  <si>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</si>
  <si>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</si>
  <si>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</si>
  <si>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</si>
  <si>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</si>
  <si>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</si>
  <si>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</si>
  <si>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</si>
  <si>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</si>
  <si>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</si>
  <si>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</si>
  <si>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</si>
  <si>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</si>
  <si>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</si>
  <si>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</si>
  <si>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</si>
  <si>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</si>
  <si>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</si>
  <si>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</si>
  <si>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</si>
  <si>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</si>
  <si>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-a</t>
  </si>
  <si>
    <t>-b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</si>
  <si>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</si>
  <si>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</si>
  <si>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</si>
  <si>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</si>
  <si>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</si>
  <si>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</si>
  <si>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</si>
  <si>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</si>
  <si>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</si>
  <si>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</si>
  <si>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</si>
  <si>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</si>
  <si>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</si>
  <si>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</si>
  <si>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/>
  </si>
  <si>
    <t>工程管理</t>
  </si>
  <si>
    <t>m</t>
  </si>
  <si>
    <t>-c</t>
  </si>
  <si>
    <t>m2</t>
  </si>
  <si>
    <t>-d</t>
  </si>
  <si>
    <t>-g</t>
  </si>
  <si>
    <t>-e</t>
  </si>
  <si>
    <t>清单合计减去材料、工程设备、专业工程暂估价、安全生产费合计(8-9-10=11)（评标价）</t>
  </si>
  <si>
    <t>-h</t>
  </si>
  <si>
    <t>-f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</si>
  <si>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</si>
  <si>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t>-j</t>
  </si>
  <si>
    <t>-k</t>
  </si>
  <si>
    <r>
      <t>已包含在清单合计中的安全生产费
（投标控制价上限的1.5%</t>
    </r>
    <r>
      <rPr>
        <sz val="12"/>
        <rFont val="宋体"/>
        <family val="0"/>
      </rPr>
      <t>）</t>
    </r>
  </si>
  <si>
    <t>个</t>
  </si>
  <si>
    <t>处</t>
  </si>
  <si>
    <t>-i</t>
  </si>
  <si>
    <t>护栏</t>
  </si>
  <si>
    <t>桥梁、涵洞</t>
  </si>
  <si>
    <r>
      <t>清单     第</t>
    </r>
    <r>
      <rPr>
        <b/>
        <sz val="15"/>
        <rFont val="宋体"/>
        <family val="0"/>
      </rPr>
      <t>6</t>
    </r>
    <r>
      <rPr>
        <b/>
        <sz val="15"/>
        <rFont val="宋体"/>
        <family val="0"/>
      </rPr>
      <t>00章  安全设施及预埋管线</t>
    </r>
  </si>
  <si>
    <t>602</t>
  </si>
  <si>
    <t>602-3</t>
  </si>
  <si>
    <t>波形梁钢护栏</t>
  </si>
  <si>
    <t>604</t>
  </si>
  <si>
    <t>道路交通标志</t>
  </si>
  <si>
    <t>604-1</t>
  </si>
  <si>
    <t>单柱式交通标志</t>
  </si>
  <si>
    <t>604-5</t>
  </si>
  <si>
    <t>单悬臂式交通标志</t>
  </si>
  <si>
    <t>604-7</t>
  </si>
  <si>
    <t>附着式交通标志</t>
  </si>
  <si>
    <t>604-14</t>
  </si>
  <si>
    <t>605</t>
  </si>
  <si>
    <t>道路交通标线</t>
  </si>
  <si>
    <t>605-1</t>
  </si>
  <si>
    <t>热熔型涂料路面标线</t>
  </si>
  <si>
    <t>热熔标线</t>
  </si>
  <si>
    <t>605-10</t>
  </si>
  <si>
    <t>609</t>
  </si>
  <si>
    <t>609-1</t>
  </si>
  <si>
    <r>
      <t>清单  第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00章 合计   人民币</t>
    </r>
  </si>
  <si>
    <t>外场建设</t>
  </si>
  <si>
    <t>交通信号灯</t>
  </si>
  <si>
    <t>609-2</t>
  </si>
  <si>
    <t>609-3</t>
  </si>
  <si>
    <t>房山区良常路南延（务滋村～市界）道路工程（K0+000-K1+680）-交通工程</t>
  </si>
  <si>
    <t>Gr-A-4E</t>
  </si>
  <si>
    <t>Gr-A-2E</t>
  </si>
  <si>
    <t>Gr-SB-2E</t>
  </si>
  <si>
    <t>Gr-SA-3C</t>
  </si>
  <si>
    <t>AT1-2</t>
  </si>
  <si>
    <t>AT2</t>
  </si>
  <si>
    <t>BT-1a</t>
  </si>
  <si>
    <t>BT-1b</t>
  </si>
  <si>
    <t>BT-1c</t>
  </si>
  <si>
    <t>Gr-SBm-2E</t>
  </si>
  <si>
    <t>CT</t>
  </si>
  <si>
    <t>停让标志(八边形，D800mm)</t>
  </si>
  <si>
    <t>路名牌(1130mm×360mm，预制基础)</t>
  </si>
  <si>
    <t>路名牌(1130mm×360mm，路肩墙处)</t>
  </si>
  <si>
    <t>公交港湾(800mm×800mm)</t>
  </si>
  <si>
    <t>限速标志桥上(Φ1000mm+1000mm×600mm)</t>
  </si>
  <si>
    <t>604-2</t>
  </si>
  <si>
    <t>双柱式交通标志</t>
  </si>
  <si>
    <t>方向指引标志(2-1000mm×300mm，玻璃钢)</t>
  </si>
  <si>
    <t>方向指引标志(700mm×300mm+2-1000mm×300mm，玻璃钢)</t>
  </si>
  <si>
    <t>604-4</t>
  </si>
  <si>
    <t>门架式交通标志</t>
  </si>
  <si>
    <t>限高门架(Φ1000mm)</t>
  </si>
  <si>
    <t>交叉路口告知标志(4500mm×2600mm)</t>
  </si>
  <si>
    <t>交叉口预告标志(5100mm×2600mm)</t>
  </si>
  <si>
    <t>地点距离标志(900mm×500mm+3000mm×1500mm)</t>
  </si>
  <si>
    <t>限制+桥名标志(2-Φ1000mm+1000mm×3000mm)</t>
  </si>
  <si>
    <t>确认标志(2000mm×700mm)</t>
  </si>
  <si>
    <t>警告慢行标志(2-△1100mm)</t>
  </si>
  <si>
    <t>限速标志(Φ1000mm)</t>
  </si>
  <si>
    <t>604-8</t>
  </si>
  <si>
    <t>里程牌</t>
  </si>
  <si>
    <t>路肩里程牌</t>
  </si>
  <si>
    <t>桥上里程牌</t>
  </si>
  <si>
    <t>604-9</t>
  </si>
  <si>
    <t>公路界碑</t>
  </si>
  <si>
    <t>604-10</t>
  </si>
  <si>
    <t>百米牌</t>
  </si>
  <si>
    <t>附着式百米牌</t>
  </si>
  <si>
    <t>道口标柱(PVC)</t>
  </si>
  <si>
    <t>605-5</t>
  </si>
  <si>
    <t>轮廓标</t>
  </si>
  <si>
    <t>柱式轮廓标(De-Rbw-E)</t>
  </si>
  <si>
    <t>块</t>
  </si>
  <si>
    <t>附着式轮廓标</t>
  </si>
  <si>
    <t>De-Rbw-At1</t>
  </si>
  <si>
    <t>De-Rby-At1</t>
  </si>
  <si>
    <t>De-Rbw-At2</t>
  </si>
  <si>
    <t>De-Rby-At2</t>
  </si>
  <si>
    <t>605-6</t>
  </si>
  <si>
    <t>立面标记</t>
  </si>
  <si>
    <t>减速振动标线</t>
  </si>
  <si>
    <t>606</t>
  </si>
  <si>
    <t>防眩设施</t>
  </si>
  <si>
    <t>606-1</t>
  </si>
  <si>
    <t>防眩板</t>
  </si>
  <si>
    <t>Gs-P-Gw</t>
  </si>
  <si>
    <t>Gs-P-C1</t>
  </si>
  <si>
    <t>Gs-P-C2</t>
  </si>
  <si>
    <t>视频监控系统</t>
  </si>
  <si>
    <t>立柱式视频监控</t>
  </si>
  <si>
    <t>门架式视频监控</t>
  </si>
  <si>
    <t>交通量调查系统</t>
  </si>
  <si>
    <t>激光式交通量调查</t>
  </si>
  <si>
    <t>轴载检测系统</t>
  </si>
  <si>
    <t>609-4</t>
  </si>
  <si>
    <t>十字路口交通信号灯</t>
  </si>
  <si>
    <r>
      <t>-</t>
    </r>
    <r>
      <rPr>
        <sz val="11"/>
        <color indexed="8"/>
        <rFont val="宋体"/>
        <family val="0"/>
      </rPr>
      <t>b-1</t>
    </r>
  </si>
  <si>
    <r>
      <t>-</t>
    </r>
    <r>
      <rPr>
        <sz val="11"/>
        <color indexed="8"/>
        <rFont val="宋体"/>
        <family val="0"/>
      </rPr>
      <t>b-2</t>
    </r>
  </si>
  <si>
    <r>
      <t>-</t>
    </r>
    <r>
      <rPr>
        <sz val="11"/>
        <color indexed="8"/>
        <rFont val="宋体"/>
        <family val="0"/>
      </rPr>
      <t>b-3</t>
    </r>
  </si>
  <si>
    <r>
      <t>-</t>
    </r>
    <r>
      <rPr>
        <sz val="11"/>
        <color indexed="8"/>
        <rFont val="宋体"/>
        <family val="0"/>
      </rPr>
      <t>b-4</t>
    </r>
  </si>
  <si>
    <t>确认标志(2000mm×700mm)</t>
  </si>
  <si>
    <t>桥梁信息公开牌(520mm×320mm)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</si>
</sst>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  <numFmt numFmtId="193" formatCode="#0.0"/>
    <numFmt numFmtId="194" formatCode="#0.0000"/>
    <numFmt numFmtId="195" formatCode="#0.00000"/>
    <numFmt numFmtId="196" formatCode="0.0"/>
  </numFmts>
  <fonts count="35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184" fontId="32" fillId="0" borderId="12" xfId="0" applyNumberFormat="1" applyFont="1" applyFill="1" applyBorder="1" applyAlignment="1" applyProtection="1">
      <alignment horizontal="center" vertical="center" wrapText="1"/>
      <protection/>
    </xf>
    <xf numFmtId="18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84" fontId="7" fillId="4" borderId="10" xfId="53" applyNumberFormat="1" applyFont="1" applyFill="1" applyBorder="1" applyAlignment="1" applyProtection="1">
      <alignment horizontal="right" vertical="center" wrapText="1"/>
      <protection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center" vertical="center" shrinkToFit="1"/>
    </xf>
    <xf numFmtId="177" fontId="7" fillId="4" borderId="10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 applyProtection="1">
      <alignment horizontal="center" vertical="center" shrinkToFit="1"/>
      <protection/>
    </xf>
    <xf numFmtId="176" fontId="32" fillId="0" borderId="10" xfId="0" applyNumberFormat="1" applyFont="1" applyFill="1" applyBorder="1" applyAlignment="1" applyProtection="1">
      <alignment horizontal="center" vertical="center" shrinkToFit="1"/>
      <protection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2">
      <selection activeCell="H11" sqref="H11"/>
    </sheetView>
  </sheetViews>
  <sheetFormatPr defaultColWidth="9.00390625" defaultRowHeight="14.25"/>
  <cols>
    <col min="1" max="1" width="9.50390625" style="1" customWidth="1"/>
    <col min="2" max="2" width="28.625" style="1" customWidth="1"/>
    <col min="3" max="3" width="9.00390625" style="1" customWidth="1"/>
    <col min="4" max="4" width="11.25390625" style="1" customWidth="1"/>
    <col min="5" max="5" width="11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42" t="s">
        <v>0</v>
      </c>
      <c r="B1" s="42"/>
      <c r="C1" s="42"/>
      <c r="D1" s="42"/>
      <c r="E1" s="42"/>
      <c r="F1" s="42"/>
    </row>
    <row r="2" spans="1:6" ht="34.5" customHeight="1">
      <c r="A2" s="1" t="s">
        <v>1</v>
      </c>
      <c r="B2" s="43" t="s">
        <v>84</v>
      </c>
      <c r="C2" s="43"/>
      <c r="D2" s="43"/>
      <c r="E2" s="46" t="s">
        <v>2</v>
      </c>
      <c r="F2" s="46"/>
    </row>
    <row r="3" spans="1:6" s="8" customFormat="1" ht="34.5" customHeight="1">
      <c r="A3" s="44" t="s">
        <v>3</v>
      </c>
      <c r="B3" s="44"/>
      <c r="C3" s="44"/>
      <c r="D3" s="44"/>
      <c r="E3" s="44"/>
      <c r="F3" s="44"/>
    </row>
    <row r="4" spans="1:6" ht="34.5" customHeight="1">
      <c r="A4" s="7" t="s">
        <v>4</v>
      </c>
      <c r="B4" s="24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1:6" ht="30.75" customHeight="1">
      <c r="A5" s="25">
        <v>102</v>
      </c>
      <c r="B5" s="26" t="s">
        <v>39</v>
      </c>
      <c r="C5" s="25" t="s">
        <v>38</v>
      </c>
      <c r="D5" s="10" t="s">
        <v>38</v>
      </c>
      <c r="E5" s="22"/>
      <c r="F5" s="21"/>
    </row>
    <row r="6" spans="1:6" ht="30.75" customHeight="1">
      <c r="A6" s="25" t="s">
        <v>10</v>
      </c>
      <c r="B6" s="26" t="s">
        <v>11</v>
      </c>
      <c r="C6" s="25" t="s">
        <v>12</v>
      </c>
      <c r="D6" s="10">
        <v>1</v>
      </c>
      <c r="E6" s="62"/>
      <c r="F6" s="21">
        <f>ROUND(D6*E6,0)</f>
        <v>0</v>
      </c>
    </row>
    <row r="7" spans="1:6" ht="30.75" customHeight="1">
      <c r="A7" s="27" t="s">
        <v>13</v>
      </c>
      <c r="B7" s="28" t="s">
        <v>14</v>
      </c>
      <c r="C7" s="25" t="s">
        <v>12</v>
      </c>
      <c r="D7" s="10">
        <v>1</v>
      </c>
      <c r="E7" s="62"/>
      <c r="F7" s="21">
        <f>ROUND(D7*E7,0)</f>
        <v>0</v>
      </c>
    </row>
    <row r="8" spans="1:6" ht="30.75" customHeight="1">
      <c r="A8" s="27" t="s">
        <v>15</v>
      </c>
      <c r="B8" s="28" t="s">
        <v>16</v>
      </c>
      <c r="C8" s="25" t="s">
        <v>12</v>
      </c>
      <c r="D8" s="10">
        <v>1</v>
      </c>
      <c r="E8" s="62"/>
      <c r="F8" s="21">
        <f>ROUND(D8*E8,0)</f>
        <v>0</v>
      </c>
    </row>
    <row r="9" spans="1:6" ht="30.75" customHeight="1">
      <c r="A9" s="25">
        <v>104</v>
      </c>
      <c r="B9" s="29" t="s">
        <v>18</v>
      </c>
      <c r="C9" s="25" t="s">
        <v>38</v>
      </c>
      <c r="D9" s="10"/>
      <c r="E9" s="62"/>
      <c r="F9" s="21"/>
    </row>
    <row r="10" spans="1:6" ht="30.75" customHeight="1">
      <c r="A10" s="25" t="s">
        <v>17</v>
      </c>
      <c r="B10" s="26" t="s">
        <v>18</v>
      </c>
      <c r="C10" s="25" t="s">
        <v>12</v>
      </c>
      <c r="D10" s="10">
        <v>1</v>
      </c>
      <c r="E10" s="62"/>
      <c r="F10" s="21">
        <f>ROUND(D10*E10,0)</f>
        <v>0</v>
      </c>
    </row>
    <row r="11" spans="1:14" s="32" customFormat="1" ht="36.75" customHeight="1">
      <c r="A11" s="45" t="s">
        <v>19</v>
      </c>
      <c r="B11" s="45"/>
      <c r="C11" s="45"/>
      <c r="D11" s="53">
        <f>ROUND(SUM(F6:F10),0)</f>
        <v>0</v>
      </c>
      <c r="E11" s="53"/>
      <c r="F11" s="30" t="s">
        <v>20</v>
      </c>
      <c r="G11" s="31"/>
      <c r="H11" s="31"/>
      <c r="I11" s="31"/>
      <c r="J11" s="31"/>
      <c r="K11" s="31"/>
      <c r="L11" s="31"/>
      <c r="M11" s="31"/>
      <c r="N11" s="31"/>
    </row>
    <row r="12" ht="32.25" customHeight="1"/>
    <row r="13" ht="25.5" customHeight="1">
      <c r="A13" s="9"/>
    </row>
  </sheetData>
  <sheetProtection password="8A7A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6614173228347" right="0.7086614173228347" top="0.7480314960629921" bottom="1.3385826771653544" header="0.31496062992125984" footer="3.1"/>
  <pageSetup fitToHeight="0" horizontalDpi="600" verticalDpi="600" orientation="portrait" paperSize="9" r:id="rId1"/>
  <headerFooter>
    <oddFooter xml:space="preserve">&amp;L&amp;"宋体,加粗"投标书签署人签字：&amp;"宋体,常规"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35">
      <selection activeCell="E73" sqref="E73"/>
    </sheetView>
  </sheetViews>
  <sheetFormatPr defaultColWidth="9.00390625" defaultRowHeight="14.25"/>
  <cols>
    <col min="1" max="1" width="9.125" style="18" customWidth="1"/>
    <col min="2" max="2" width="27.625" style="11" customWidth="1"/>
    <col min="3" max="3" width="7.625" style="11" customWidth="1"/>
    <col min="4" max="4" width="11.625" style="19" customWidth="1"/>
    <col min="5" max="5" width="10.50390625" style="20" bestFit="1" customWidth="1"/>
    <col min="6" max="6" width="11.625" style="20" customWidth="1"/>
    <col min="7" max="16384" width="9.00390625" style="11" customWidth="1"/>
  </cols>
  <sheetData>
    <row r="1" spans="1:6" ht="39.75" customHeight="1">
      <c r="A1" s="47" t="s">
        <v>0</v>
      </c>
      <c r="B1" s="47"/>
      <c r="C1" s="47"/>
      <c r="D1" s="47"/>
      <c r="E1" s="47"/>
      <c r="F1" s="47"/>
    </row>
    <row r="2" spans="1:6" ht="34.5" customHeight="1">
      <c r="A2" s="12" t="s">
        <v>1</v>
      </c>
      <c r="B2" s="48" t="str">
        <f>'第100章'!B2</f>
        <v>房山区良常路南延（务滋村～市界）道路工程（K0+000-K1+680）-交通工程</v>
      </c>
      <c r="C2" s="48"/>
      <c r="D2" s="48"/>
      <c r="E2" s="49" t="s">
        <v>21</v>
      </c>
      <c r="F2" s="49"/>
    </row>
    <row r="3" spans="1:6" ht="36.75" customHeight="1">
      <c r="A3" s="50" t="s">
        <v>58</v>
      </c>
      <c r="B3" s="51"/>
      <c r="C3" s="51"/>
      <c r="D3" s="51"/>
      <c r="E3" s="51"/>
      <c r="F3" s="51"/>
    </row>
    <row r="4" spans="1:6" ht="37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</row>
    <row r="5" spans="1:6" ht="29.25" customHeight="1">
      <c r="A5" s="35" t="s">
        <v>59</v>
      </c>
      <c r="B5" s="36" t="s">
        <v>56</v>
      </c>
      <c r="C5" s="35" t="s">
        <v>38</v>
      </c>
      <c r="D5" s="37"/>
      <c r="E5" s="34"/>
      <c r="F5" s="17"/>
    </row>
    <row r="6" spans="1:6" ht="29.25" customHeight="1">
      <c r="A6" s="35" t="s">
        <v>60</v>
      </c>
      <c r="B6" s="36" t="s">
        <v>61</v>
      </c>
      <c r="C6" s="35" t="s">
        <v>38</v>
      </c>
      <c r="D6" s="38"/>
      <c r="E6" s="23"/>
      <c r="F6" s="21"/>
    </row>
    <row r="7" spans="1:6" ht="29.25" customHeight="1">
      <c r="A7" s="35" t="s">
        <v>22</v>
      </c>
      <c r="B7" s="36" t="s">
        <v>85</v>
      </c>
      <c r="C7" s="35" t="s">
        <v>40</v>
      </c>
      <c r="D7" s="38">
        <v>955</v>
      </c>
      <c r="E7" s="63"/>
      <c r="F7" s="21">
        <f aca="true" t="shared" si="0" ref="F7:F73">ROUND(D7*E7,0)</f>
        <v>0</v>
      </c>
    </row>
    <row r="8" spans="1:6" ht="29.25" customHeight="1">
      <c r="A8" s="35" t="s">
        <v>23</v>
      </c>
      <c r="B8" s="36" t="s">
        <v>86</v>
      </c>
      <c r="C8" s="35" t="s">
        <v>40</v>
      </c>
      <c r="D8" s="38">
        <v>16</v>
      </c>
      <c r="E8" s="63"/>
      <c r="F8" s="21">
        <f t="shared" si="0"/>
        <v>0</v>
      </c>
    </row>
    <row r="9" spans="1:6" ht="29.25" customHeight="1">
      <c r="A9" s="35" t="s">
        <v>41</v>
      </c>
      <c r="B9" s="36" t="s">
        <v>87</v>
      </c>
      <c r="C9" s="35" t="s">
        <v>40</v>
      </c>
      <c r="D9" s="38">
        <v>993</v>
      </c>
      <c r="E9" s="63"/>
      <c r="F9" s="21">
        <f t="shared" si="0"/>
        <v>0</v>
      </c>
    </row>
    <row r="10" spans="1:6" ht="29.25" customHeight="1">
      <c r="A10" s="35" t="s">
        <v>43</v>
      </c>
      <c r="B10" s="36" t="s">
        <v>88</v>
      </c>
      <c r="C10" s="35" t="s">
        <v>40</v>
      </c>
      <c r="D10" s="38">
        <v>468</v>
      </c>
      <c r="E10" s="63"/>
      <c r="F10" s="21">
        <f t="shared" si="0"/>
        <v>0</v>
      </c>
    </row>
    <row r="11" spans="1:6" ht="29.25" customHeight="1">
      <c r="A11" s="35" t="s">
        <v>45</v>
      </c>
      <c r="B11" s="36" t="s">
        <v>89</v>
      </c>
      <c r="C11" s="35" t="s">
        <v>40</v>
      </c>
      <c r="D11" s="38">
        <v>72</v>
      </c>
      <c r="E11" s="63"/>
      <c r="F11" s="21">
        <f t="shared" si="0"/>
        <v>0</v>
      </c>
    </row>
    <row r="12" spans="1:6" ht="29.25" customHeight="1">
      <c r="A12" s="35" t="s">
        <v>48</v>
      </c>
      <c r="B12" s="36" t="s">
        <v>90</v>
      </c>
      <c r="C12" s="35" t="s">
        <v>40</v>
      </c>
      <c r="D12" s="38">
        <v>72</v>
      </c>
      <c r="E12" s="63"/>
      <c r="F12" s="21">
        <f t="shared" si="0"/>
        <v>0</v>
      </c>
    </row>
    <row r="13" spans="1:6" ht="29.25" customHeight="1">
      <c r="A13" s="35" t="s">
        <v>44</v>
      </c>
      <c r="B13" s="36" t="s">
        <v>91</v>
      </c>
      <c r="C13" s="35" t="s">
        <v>40</v>
      </c>
      <c r="D13" s="38">
        <v>22</v>
      </c>
      <c r="E13" s="63"/>
      <c r="F13" s="21">
        <f t="shared" si="0"/>
        <v>0</v>
      </c>
    </row>
    <row r="14" spans="1:6" ht="29.25" customHeight="1">
      <c r="A14" s="35" t="s">
        <v>47</v>
      </c>
      <c r="B14" s="36" t="s">
        <v>92</v>
      </c>
      <c r="C14" s="35" t="s">
        <v>40</v>
      </c>
      <c r="D14" s="38">
        <v>55</v>
      </c>
      <c r="E14" s="63"/>
      <c r="F14" s="21">
        <f t="shared" si="0"/>
        <v>0</v>
      </c>
    </row>
    <row r="15" spans="1:6" ht="29.25" customHeight="1">
      <c r="A15" s="35" t="s">
        <v>55</v>
      </c>
      <c r="B15" s="36" t="s">
        <v>93</v>
      </c>
      <c r="C15" s="35" t="s">
        <v>40</v>
      </c>
      <c r="D15" s="38">
        <v>11</v>
      </c>
      <c r="E15" s="63"/>
      <c r="F15" s="21">
        <f t="shared" si="0"/>
        <v>0</v>
      </c>
    </row>
    <row r="16" spans="1:6" ht="29.25" customHeight="1">
      <c r="A16" s="35" t="s">
        <v>50</v>
      </c>
      <c r="B16" s="36" t="s">
        <v>94</v>
      </c>
      <c r="C16" s="35" t="s">
        <v>40</v>
      </c>
      <c r="D16" s="38">
        <v>626</v>
      </c>
      <c r="E16" s="63"/>
      <c r="F16" s="21">
        <f t="shared" si="0"/>
        <v>0</v>
      </c>
    </row>
    <row r="17" spans="1:6" ht="29.25" customHeight="1">
      <c r="A17" s="35" t="s">
        <v>51</v>
      </c>
      <c r="B17" s="36" t="s">
        <v>95</v>
      </c>
      <c r="C17" s="35" t="s">
        <v>40</v>
      </c>
      <c r="D17" s="38">
        <v>56</v>
      </c>
      <c r="E17" s="63"/>
      <c r="F17" s="21">
        <f t="shared" si="0"/>
        <v>0</v>
      </c>
    </row>
    <row r="18" spans="1:6" ht="29.25" customHeight="1">
      <c r="A18" s="35" t="s">
        <v>62</v>
      </c>
      <c r="B18" s="36" t="s">
        <v>63</v>
      </c>
      <c r="C18" s="35" t="s">
        <v>38</v>
      </c>
      <c r="D18" s="38"/>
      <c r="E18" s="63"/>
      <c r="F18" s="21"/>
    </row>
    <row r="19" spans="1:6" ht="29.25" customHeight="1">
      <c r="A19" s="35" t="s">
        <v>64</v>
      </c>
      <c r="B19" s="36" t="s">
        <v>65</v>
      </c>
      <c r="C19" s="35" t="s">
        <v>38</v>
      </c>
      <c r="D19" s="38"/>
      <c r="E19" s="63"/>
      <c r="F19" s="21"/>
    </row>
    <row r="20" spans="1:6" ht="29.25" customHeight="1">
      <c r="A20" s="35" t="s">
        <v>22</v>
      </c>
      <c r="B20" s="36" t="s">
        <v>96</v>
      </c>
      <c r="C20" s="35" t="s">
        <v>53</v>
      </c>
      <c r="D20" s="39">
        <v>2</v>
      </c>
      <c r="E20" s="63"/>
      <c r="F20" s="21">
        <f t="shared" si="0"/>
        <v>0</v>
      </c>
    </row>
    <row r="21" spans="1:6" ht="29.25" customHeight="1">
      <c r="A21" s="35" t="s">
        <v>23</v>
      </c>
      <c r="B21" s="36" t="s">
        <v>97</v>
      </c>
      <c r="C21" s="35" t="s">
        <v>53</v>
      </c>
      <c r="D21" s="39">
        <v>5</v>
      </c>
      <c r="E21" s="63"/>
      <c r="F21" s="21">
        <f t="shared" si="0"/>
        <v>0</v>
      </c>
    </row>
    <row r="22" spans="1:6" ht="29.25" customHeight="1">
      <c r="A22" s="35" t="s">
        <v>41</v>
      </c>
      <c r="B22" s="36" t="s">
        <v>98</v>
      </c>
      <c r="C22" s="35" t="s">
        <v>53</v>
      </c>
      <c r="D22" s="39">
        <v>1</v>
      </c>
      <c r="E22" s="63"/>
      <c r="F22" s="21">
        <f t="shared" si="0"/>
        <v>0</v>
      </c>
    </row>
    <row r="23" spans="1:6" ht="29.25" customHeight="1">
      <c r="A23" s="35" t="s">
        <v>43</v>
      </c>
      <c r="B23" s="36" t="s">
        <v>99</v>
      </c>
      <c r="C23" s="35" t="s">
        <v>53</v>
      </c>
      <c r="D23" s="39">
        <v>2</v>
      </c>
      <c r="E23" s="63"/>
      <c r="F23" s="21">
        <f t="shared" si="0"/>
        <v>0</v>
      </c>
    </row>
    <row r="24" spans="1:6" ht="29.25" customHeight="1">
      <c r="A24" s="35" t="s">
        <v>45</v>
      </c>
      <c r="B24" s="36" t="s">
        <v>100</v>
      </c>
      <c r="C24" s="35" t="s">
        <v>53</v>
      </c>
      <c r="D24" s="39">
        <v>2</v>
      </c>
      <c r="E24" s="63"/>
      <c r="F24" s="21">
        <f t="shared" si="0"/>
        <v>0</v>
      </c>
    </row>
    <row r="25" spans="1:6" ht="31.5" customHeight="1">
      <c r="A25" s="35" t="s">
        <v>101</v>
      </c>
      <c r="B25" s="36" t="s">
        <v>102</v>
      </c>
      <c r="C25" s="35" t="s">
        <v>38</v>
      </c>
      <c r="D25" s="38"/>
      <c r="E25" s="63"/>
      <c r="F25" s="21"/>
    </row>
    <row r="26" spans="1:6" ht="31.5" customHeight="1">
      <c r="A26" s="35" t="s">
        <v>22</v>
      </c>
      <c r="B26" s="36" t="s">
        <v>103</v>
      </c>
      <c r="C26" s="35" t="s">
        <v>53</v>
      </c>
      <c r="D26" s="39">
        <v>2</v>
      </c>
      <c r="E26" s="63"/>
      <c r="F26" s="21">
        <f t="shared" si="0"/>
        <v>0</v>
      </c>
    </row>
    <row r="27" spans="1:6" ht="39.75" customHeight="1">
      <c r="A27" s="35" t="s">
        <v>23</v>
      </c>
      <c r="B27" s="36" t="s">
        <v>104</v>
      </c>
      <c r="C27" s="35" t="s">
        <v>53</v>
      </c>
      <c r="D27" s="39">
        <v>2</v>
      </c>
      <c r="E27" s="63"/>
      <c r="F27" s="21">
        <f t="shared" si="0"/>
        <v>0</v>
      </c>
    </row>
    <row r="28" spans="1:6" ht="31.5" customHeight="1">
      <c r="A28" s="35" t="s">
        <v>105</v>
      </c>
      <c r="B28" s="36" t="s">
        <v>106</v>
      </c>
      <c r="C28" s="35" t="s">
        <v>38</v>
      </c>
      <c r="D28" s="39"/>
      <c r="E28" s="63"/>
      <c r="F28" s="21"/>
    </row>
    <row r="29" spans="1:6" ht="31.5" customHeight="1">
      <c r="A29" s="35" t="s">
        <v>22</v>
      </c>
      <c r="B29" s="36" t="s">
        <v>107</v>
      </c>
      <c r="C29" s="35" t="s">
        <v>53</v>
      </c>
      <c r="D29" s="39">
        <v>4</v>
      </c>
      <c r="E29" s="63"/>
      <c r="F29" s="21">
        <f t="shared" si="0"/>
        <v>0</v>
      </c>
    </row>
    <row r="30" spans="1:6" ht="29.25" customHeight="1">
      <c r="A30" s="35" t="s">
        <v>66</v>
      </c>
      <c r="B30" s="36" t="s">
        <v>67</v>
      </c>
      <c r="C30" s="35" t="s">
        <v>38</v>
      </c>
      <c r="D30" s="38"/>
      <c r="E30" s="63"/>
      <c r="F30" s="21"/>
    </row>
    <row r="31" spans="1:6" ht="29.25" customHeight="1">
      <c r="A31" s="35" t="s">
        <v>22</v>
      </c>
      <c r="B31" s="36" t="s">
        <v>108</v>
      </c>
      <c r="C31" s="35" t="s">
        <v>53</v>
      </c>
      <c r="D31" s="39">
        <v>4</v>
      </c>
      <c r="E31" s="63"/>
      <c r="F31" s="21">
        <f t="shared" si="0"/>
        <v>0</v>
      </c>
    </row>
    <row r="32" spans="1:6" ht="29.25" customHeight="1">
      <c r="A32" s="35" t="s">
        <v>23</v>
      </c>
      <c r="B32" s="36" t="s">
        <v>109</v>
      </c>
      <c r="C32" s="35" t="s">
        <v>53</v>
      </c>
      <c r="D32" s="39">
        <v>1</v>
      </c>
      <c r="E32" s="63"/>
      <c r="F32" s="21">
        <f t="shared" si="0"/>
        <v>0</v>
      </c>
    </row>
    <row r="33" spans="1:6" ht="33.75" customHeight="1">
      <c r="A33" s="35" t="s">
        <v>41</v>
      </c>
      <c r="B33" s="36" t="s">
        <v>110</v>
      </c>
      <c r="C33" s="35" t="s">
        <v>53</v>
      </c>
      <c r="D33" s="39">
        <v>2</v>
      </c>
      <c r="E33" s="63"/>
      <c r="F33" s="21">
        <f t="shared" si="0"/>
        <v>0</v>
      </c>
    </row>
    <row r="34" spans="1:6" ht="33.75" customHeight="1">
      <c r="A34" s="35" t="s">
        <v>43</v>
      </c>
      <c r="B34" s="36" t="s">
        <v>111</v>
      </c>
      <c r="C34" s="35" t="s">
        <v>53</v>
      </c>
      <c r="D34" s="39">
        <v>2</v>
      </c>
      <c r="E34" s="63"/>
      <c r="F34" s="21">
        <f t="shared" si="0"/>
        <v>0</v>
      </c>
    </row>
    <row r="35" spans="1:6" ht="33.75" customHeight="1">
      <c r="A35" s="35" t="s">
        <v>45</v>
      </c>
      <c r="B35" s="36" t="s">
        <v>112</v>
      </c>
      <c r="C35" s="35" t="s">
        <v>53</v>
      </c>
      <c r="D35" s="39">
        <v>2</v>
      </c>
      <c r="E35" s="63"/>
      <c r="F35" s="21">
        <f t="shared" si="0"/>
        <v>0</v>
      </c>
    </row>
    <row r="36" spans="1:6" ht="33.75" customHeight="1">
      <c r="A36" s="35" t="s">
        <v>48</v>
      </c>
      <c r="B36" s="36" t="s">
        <v>113</v>
      </c>
      <c r="C36" s="35" t="s">
        <v>53</v>
      </c>
      <c r="D36" s="39">
        <v>2</v>
      </c>
      <c r="E36" s="63"/>
      <c r="F36" s="21">
        <f t="shared" si="0"/>
        <v>0</v>
      </c>
    </row>
    <row r="37" spans="1:6" ht="33.75" customHeight="1">
      <c r="A37" s="35" t="s">
        <v>44</v>
      </c>
      <c r="B37" s="36" t="s">
        <v>114</v>
      </c>
      <c r="C37" s="35" t="s">
        <v>53</v>
      </c>
      <c r="D37" s="39">
        <v>2</v>
      </c>
      <c r="E37" s="63"/>
      <c r="F37" s="21">
        <f t="shared" si="0"/>
        <v>0</v>
      </c>
    </row>
    <row r="38" spans="1:6" ht="29.25" customHeight="1">
      <c r="A38" s="35" t="s">
        <v>68</v>
      </c>
      <c r="B38" s="36" t="s">
        <v>69</v>
      </c>
      <c r="C38" s="35" t="s">
        <v>38</v>
      </c>
      <c r="D38" s="39"/>
      <c r="E38" s="63"/>
      <c r="F38" s="21"/>
    </row>
    <row r="39" spans="1:6" ht="29.25" customHeight="1">
      <c r="A39" s="35" t="s">
        <v>22</v>
      </c>
      <c r="B39" s="41" t="s">
        <v>156</v>
      </c>
      <c r="C39" s="35" t="s">
        <v>53</v>
      </c>
      <c r="D39" s="39">
        <v>4</v>
      </c>
      <c r="E39" s="63"/>
      <c r="F39" s="21">
        <f t="shared" si="0"/>
        <v>0</v>
      </c>
    </row>
    <row r="40" spans="1:6" ht="29.25" customHeight="1">
      <c r="A40" s="35" t="s">
        <v>23</v>
      </c>
      <c r="B40" s="41" t="s">
        <v>157</v>
      </c>
      <c r="C40" s="35" t="s">
        <v>53</v>
      </c>
      <c r="D40" s="39">
        <v>2</v>
      </c>
      <c r="E40" s="63"/>
      <c r="F40" s="21">
        <f t="shared" si="0"/>
        <v>0</v>
      </c>
    </row>
    <row r="41" spans="1:6" ht="29.25" customHeight="1">
      <c r="A41" s="35" t="s">
        <v>115</v>
      </c>
      <c r="B41" s="36" t="s">
        <v>116</v>
      </c>
      <c r="C41" s="35" t="s">
        <v>38</v>
      </c>
      <c r="D41" s="39"/>
      <c r="E41" s="63"/>
      <c r="F41" s="21"/>
    </row>
    <row r="42" spans="1:6" ht="29.25" customHeight="1">
      <c r="A42" s="35" t="s">
        <v>22</v>
      </c>
      <c r="B42" s="36" t="s">
        <v>117</v>
      </c>
      <c r="C42" s="35" t="s">
        <v>53</v>
      </c>
      <c r="D42" s="39">
        <v>2</v>
      </c>
      <c r="E42" s="63"/>
      <c r="F42" s="21">
        <f t="shared" si="0"/>
        <v>0</v>
      </c>
    </row>
    <row r="43" spans="1:6" ht="29.25" customHeight="1">
      <c r="A43" s="35" t="s">
        <v>23</v>
      </c>
      <c r="B43" s="36" t="s">
        <v>118</v>
      </c>
      <c r="C43" s="35" t="s">
        <v>53</v>
      </c>
      <c r="D43" s="39">
        <v>2</v>
      </c>
      <c r="E43" s="63"/>
      <c r="F43" s="21">
        <f t="shared" si="0"/>
        <v>0</v>
      </c>
    </row>
    <row r="44" spans="1:6" ht="29.25" customHeight="1">
      <c r="A44" s="35" t="s">
        <v>119</v>
      </c>
      <c r="B44" s="36" t="s">
        <v>120</v>
      </c>
      <c r="C44" s="35" t="s">
        <v>53</v>
      </c>
      <c r="D44" s="39">
        <v>80</v>
      </c>
      <c r="E44" s="63"/>
      <c r="F44" s="21">
        <f t="shared" si="0"/>
        <v>0</v>
      </c>
    </row>
    <row r="45" spans="1:6" ht="29.25" customHeight="1">
      <c r="A45" s="35" t="s">
        <v>121</v>
      </c>
      <c r="B45" s="36" t="s">
        <v>122</v>
      </c>
      <c r="C45" s="35" t="s">
        <v>38</v>
      </c>
      <c r="D45" s="39"/>
      <c r="E45" s="63"/>
      <c r="F45" s="21"/>
    </row>
    <row r="46" spans="1:6" ht="29.25" customHeight="1">
      <c r="A46" s="35" t="s">
        <v>22</v>
      </c>
      <c r="B46" s="36" t="s">
        <v>123</v>
      </c>
      <c r="C46" s="35" t="s">
        <v>53</v>
      </c>
      <c r="D46" s="39">
        <v>32</v>
      </c>
      <c r="E46" s="63"/>
      <c r="F46" s="21">
        <f t="shared" si="0"/>
        <v>0</v>
      </c>
    </row>
    <row r="47" spans="1:6" ht="29.25" customHeight="1">
      <c r="A47" s="35" t="s">
        <v>70</v>
      </c>
      <c r="B47" s="36" t="s">
        <v>124</v>
      </c>
      <c r="C47" s="35" t="s">
        <v>53</v>
      </c>
      <c r="D47" s="39">
        <v>16</v>
      </c>
      <c r="E47" s="63"/>
      <c r="F47" s="21">
        <f t="shared" si="0"/>
        <v>0</v>
      </c>
    </row>
    <row r="48" spans="1:6" ht="29.25" customHeight="1">
      <c r="A48" s="35" t="s">
        <v>71</v>
      </c>
      <c r="B48" s="36" t="s">
        <v>72</v>
      </c>
      <c r="C48" s="35" t="s">
        <v>38</v>
      </c>
      <c r="D48" s="39"/>
      <c r="E48" s="63"/>
      <c r="F48" s="21"/>
    </row>
    <row r="49" spans="1:6" ht="29.25" customHeight="1">
      <c r="A49" s="35" t="s">
        <v>73</v>
      </c>
      <c r="B49" s="36" t="s">
        <v>74</v>
      </c>
      <c r="C49" s="35" t="s">
        <v>38</v>
      </c>
      <c r="D49" s="39"/>
      <c r="E49" s="63"/>
      <c r="F49" s="21"/>
    </row>
    <row r="50" spans="1:6" ht="29.25" customHeight="1">
      <c r="A50" s="35" t="s">
        <v>22</v>
      </c>
      <c r="B50" s="36" t="s">
        <v>75</v>
      </c>
      <c r="C50" s="35" t="s">
        <v>42</v>
      </c>
      <c r="D50" s="38">
        <v>2810</v>
      </c>
      <c r="E50" s="63"/>
      <c r="F50" s="21">
        <f t="shared" si="0"/>
        <v>0</v>
      </c>
    </row>
    <row r="51" spans="1:6" ht="29.25" customHeight="1">
      <c r="A51" s="35" t="s">
        <v>125</v>
      </c>
      <c r="B51" s="36" t="s">
        <v>126</v>
      </c>
      <c r="C51" s="35" t="s">
        <v>38</v>
      </c>
      <c r="D51" s="38"/>
      <c r="E51" s="63"/>
      <c r="F51" s="21">
        <f t="shared" si="0"/>
        <v>0</v>
      </c>
    </row>
    <row r="52" spans="1:6" ht="29.25" customHeight="1">
      <c r="A52" s="35" t="s">
        <v>22</v>
      </c>
      <c r="B52" s="36" t="s">
        <v>127</v>
      </c>
      <c r="C52" s="35" t="s">
        <v>128</v>
      </c>
      <c r="D52" s="39">
        <v>6</v>
      </c>
      <c r="E52" s="63"/>
      <c r="F52" s="21">
        <f t="shared" si="0"/>
        <v>0</v>
      </c>
    </row>
    <row r="53" spans="1:6" ht="29.25" customHeight="1">
      <c r="A53" s="35" t="s">
        <v>23</v>
      </c>
      <c r="B53" s="36" t="s">
        <v>129</v>
      </c>
      <c r="C53" s="35" t="s">
        <v>38</v>
      </c>
      <c r="D53" s="39"/>
      <c r="E53" s="63"/>
      <c r="F53" s="21"/>
    </row>
    <row r="54" spans="1:6" ht="29.25" customHeight="1">
      <c r="A54" s="40" t="s">
        <v>152</v>
      </c>
      <c r="B54" s="36" t="s">
        <v>130</v>
      </c>
      <c r="C54" s="35" t="s">
        <v>128</v>
      </c>
      <c r="D54" s="39">
        <v>70</v>
      </c>
      <c r="E54" s="63"/>
      <c r="F54" s="21">
        <f t="shared" si="0"/>
        <v>0</v>
      </c>
    </row>
    <row r="55" spans="1:6" ht="29.25" customHeight="1">
      <c r="A55" s="40" t="s">
        <v>153</v>
      </c>
      <c r="B55" s="36" t="s">
        <v>131</v>
      </c>
      <c r="C55" s="35" t="s">
        <v>128</v>
      </c>
      <c r="D55" s="39">
        <v>81</v>
      </c>
      <c r="E55" s="63"/>
      <c r="F55" s="21">
        <f t="shared" si="0"/>
        <v>0</v>
      </c>
    </row>
    <row r="56" spans="1:6" ht="29.25" customHeight="1">
      <c r="A56" s="40" t="s">
        <v>154</v>
      </c>
      <c r="B56" s="36" t="s">
        <v>132</v>
      </c>
      <c r="C56" s="35" t="s">
        <v>128</v>
      </c>
      <c r="D56" s="39">
        <v>64</v>
      </c>
      <c r="E56" s="63"/>
      <c r="F56" s="21">
        <f t="shared" si="0"/>
        <v>0</v>
      </c>
    </row>
    <row r="57" spans="1:6" ht="29.25" customHeight="1">
      <c r="A57" s="40" t="s">
        <v>155</v>
      </c>
      <c r="B57" s="36" t="s">
        <v>133</v>
      </c>
      <c r="C57" s="35" t="s">
        <v>128</v>
      </c>
      <c r="D57" s="39">
        <v>64</v>
      </c>
      <c r="E57" s="63"/>
      <c r="F57" s="21">
        <f t="shared" si="0"/>
        <v>0</v>
      </c>
    </row>
    <row r="58" spans="1:6" ht="29.25" customHeight="1">
      <c r="A58" s="35" t="s">
        <v>134</v>
      </c>
      <c r="B58" s="36" t="s">
        <v>135</v>
      </c>
      <c r="C58" s="35" t="s">
        <v>42</v>
      </c>
      <c r="D58" s="38">
        <v>9</v>
      </c>
      <c r="E58" s="63"/>
      <c r="F58" s="21">
        <f t="shared" si="0"/>
        <v>0</v>
      </c>
    </row>
    <row r="59" spans="1:6" ht="29.25" customHeight="1">
      <c r="A59" s="35" t="s">
        <v>76</v>
      </c>
      <c r="B59" s="36" t="s">
        <v>136</v>
      </c>
      <c r="C59" s="35" t="s">
        <v>42</v>
      </c>
      <c r="D59" s="38">
        <v>120</v>
      </c>
      <c r="E59" s="63"/>
      <c r="F59" s="21">
        <f t="shared" si="0"/>
        <v>0</v>
      </c>
    </row>
    <row r="60" spans="1:6" ht="29.25" customHeight="1">
      <c r="A60" s="35" t="s">
        <v>137</v>
      </c>
      <c r="B60" s="36" t="s">
        <v>138</v>
      </c>
      <c r="C60" s="35" t="s">
        <v>38</v>
      </c>
      <c r="D60" s="38"/>
      <c r="E60" s="63"/>
      <c r="F60" s="21"/>
    </row>
    <row r="61" spans="1:6" ht="29.25" customHeight="1">
      <c r="A61" s="35" t="s">
        <v>139</v>
      </c>
      <c r="B61" s="36" t="s">
        <v>140</v>
      </c>
      <c r="C61" s="35" t="s">
        <v>38</v>
      </c>
      <c r="D61" s="39"/>
      <c r="E61" s="63"/>
      <c r="F61" s="21"/>
    </row>
    <row r="62" spans="1:6" ht="29.25" customHeight="1">
      <c r="A62" s="35" t="s">
        <v>22</v>
      </c>
      <c r="B62" s="36" t="s">
        <v>141</v>
      </c>
      <c r="C62" s="35" t="s">
        <v>128</v>
      </c>
      <c r="D62" s="39">
        <v>753</v>
      </c>
      <c r="E62" s="63"/>
      <c r="F62" s="21">
        <f t="shared" si="0"/>
        <v>0</v>
      </c>
    </row>
    <row r="63" spans="1:6" ht="29.25" customHeight="1">
      <c r="A63" s="35" t="s">
        <v>23</v>
      </c>
      <c r="B63" s="36" t="s">
        <v>142</v>
      </c>
      <c r="C63" s="35" t="s">
        <v>128</v>
      </c>
      <c r="D63" s="39">
        <v>143</v>
      </c>
      <c r="E63" s="63"/>
      <c r="F63" s="21">
        <f t="shared" si="0"/>
        <v>0</v>
      </c>
    </row>
    <row r="64" spans="1:6" ht="29.25" customHeight="1">
      <c r="A64" s="35" t="s">
        <v>41</v>
      </c>
      <c r="B64" s="36" t="s">
        <v>143</v>
      </c>
      <c r="C64" s="35" t="s">
        <v>128</v>
      </c>
      <c r="D64" s="39">
        <v>437</v>
      </c>
      <c r="E64" s="63"/>
      <c r="F64" s="21">
        <f t="shared" si="0"/>
        <v>0</v>
      </c>
    </row>
    <row r="65" spans="1:6" ht="29.25" customHeight="1">
      <c r="A65" s="35" t="s">
        <v>77</v>
      </c>
      <c r="B65" s="36" t="s">
        <v>80</v>
      </c>
      <c r="C65" s="35" t="s">
        <v>38</v>
      </c>
      <c r="D65" s="39"/>
      <c r="E65" s="63"/>
      <c r="F65" s="21"/>
    </row>
    <row r="66" spans="1:6" ht="29.25" customHeight="1">
      <c r="A66" s="35" t="s">
        <v>78</v>
      </c>
      <c r="B66" s="36" t="s">
        <v>144</v>
      </c>
      <c r="C66" s="35" t="s">
        <v>38</v>
      </c>
      <c r="D66" s="39"/>
      <c r="E66" s="63"/>
      <c r="F66" s="21"/>
    </row>
    <row r="67" spans="1:6" ht="29.25" customHeight="1">
      <c r="A67" s="35" t="s">
        <v>22</v>
      </c>
      <c r="B67" s="36" t="s">
        <v>145</v>
      </c>
      <c r="C67" s="35" t="s">
        <v>54</v>
      </c>
      <c r="D67" s="39">
        <v>1</v>
      </c>
      <c r="E67" s="63"/>
      <c r="F67" s="21">
        <f t="shared" si="0"/>
        <v>0</v>
      </c>
    </row>
    <row r="68" spans="1:6" ht="29.25" customHeight="1">
      <c r="A68" s="35" t="s">
        <v>23</v>
      </c>
      <c r="B68" s="36" t="s">
        <v>146</v>
      </c>
      <c r="C68" s="35" t="s">
        <v>54</v>
      </c>
      <c r="D68" s="39">
        <v>1</v>
      </c>
      <c r="E68" s="63"/>
      <c r="F68" s="21">
        <f t="shared" si="0"/>
        <v>0</v>
      </c>
    </row>
    <row r="69" spans="1:6" ht="29.25" customHeight="1">
      <c r="A69" s="35" t="s">
        <v>82</v>
      </c>
      <c r="B69" s="36" t="s">
        <v>147</v>
      </c>
      <c r="C69" s="35" t="s">
        <v>38</v>
      </c>
      <c r="D69" s="39"/>
      <c r="E69" s="63"/>
      <c r="F69" s="21"/>
    </row>
    <row r="70" spans="1:6" ht="29.25" customHeight="1">
      <c r="A70" s="35" t="s">
        <v>22</v>
      </c>
      <c r="B70" s="36" t="s">
        <v>148</v>
      </c>
      <c r="C70" s="35" t="s">
        <v>54</v>
      </c>
      <c r="D70" s="39">
        <v>1</v>
      </c>
      <c r="E70" s="63"/>
      <c r="F70" s="21">
        <f t="shared" si="0"/>
        <v>0</v>
      </c>
    </row>
    <row r="71" spans="1:6" ht="29.25" customHeight="1">
      <c r="A71" s="35" t="s">
        <v>83</v>
      </c>
      <c r="B71" s="36" t="s">
        <v>149</v>
      </c>
      <c r="C71" s="35" t="s">
        <v>54</v>
      </c>
      <c r="D71" s="39">
        <v>1</v>
      </c>
      <c r="E71" s="63"/>
      <c r="F71" s="21">
        <f t="shared" si="0"/>
        <v>0</v>
      </c>
    </row>
    <row r="72" spans="1:6" ht="29.25" customHeight="1">
      <c r="A72" s="35" t="s">
        <v>150</v>
      </c>
      <c r="B72" s="36" t="s">
        <v>81</v>
      </c>
      <c r="C72" s="35" t="s">
        <v>38</v>
      </c>
      <c r="D72" s="39"/>
      <c r="E72" s="63"/>
      <c r="F72" s="21"/>
    </row>
    <row r="73" spans="1:6" ht="29.25" customHeight="1">
      <c r="A73" s="35" t="s">
        <v>22</v>
      </c>
      <c r="B73" s="36" t="s">
        <v>151</v>
      </c>
      <c r="C73" s="35" t="s">
        <v>54</v>
      </c>
      <c r="D73" s="39">
        <v>1</v>
      </c>
      <c r="E73" s="63"/>
      <c r="F73" s="21">
        <f t="shared" si="0"/>
        <v>0</v>
      </c>
    </row>
    <row r="74" spans="1:6" s="32" customFormat="1" ht="36.75" customHeight="1">
      <c r="A74" s="52" t="s">
        <v>79</v>
      </c>
      <c r="B74" s="45"/>
      <c r="C74" s="45"/>
      <c r="D74" s="53">
        <f>ROUND(SUM(F5:F73),0)</f>
        <v>0</v>
      </c>
      <c r="E74" s="53"/>
      <c r="F74" s="33" t="s">
        <v>20</v>
      </c>
    </row>
  </sheetData>
  <sheetProtection password="8A7A" sheet="1"/>
  <protectedRanges>
    <protectedRange sqref="E7:E17 E20:E24 E26:E27 E29 E31:E36 E37 E39:E40 E42:E44 E46:E47 E50 E52 E54:E59 E62:E64 E67:E68 E70:E71 E73" name="区域1"/>
  </protectedRanges>
  <mergeCells count="6">
    <mergeCell ref="A1:F1"/>
    <mergeCell ref="B2:D2"/>
    <mergeCell ref="E2:F2"/>
    <mergeCell ref="A3:F3"/>
    <mergeCell ref="A74:C74"/>
    <mergeCell ref="D74:E74"/>
  </mergeCells>
  <printOptions horizontalCentered="1"/>
  <pageMargins left="0.7480314960629921" right="0.7480314960629921" top="0.4724409448818898" bottom="1.3385826771653544" header="0.31496062992125984" footer="0.9055118110236221"/>
  <pageSetup horizontalDpi="600" verticalDpi="600" orientation="portrait" paperSize="9" r:id="rId1"/>
  <headerFooter alignWithMargins="0">
    <oddFooter xml:space="preserve">&amp;L&amp;"宋体,加粗"投标书签署人签字： &amp;"宋体,常规"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4.5" customHeight="1">
      <c r="A1" s="42" t="s">
        <v>24</v>
      </c>
      <c r="B1" s="42"/>
      <c r="C1" s="42"/>
      <c r="D1" s="42"/>
    </row>
    <row r="2" spans="1:4" ht="29.25" customHeight="1">
      <c r="A2" s="58" t="str">
        <f>"工程名称："&amp;'第100章'!B2</f>
        <v>工程名称：房山区良常路南延（务滋村～市界）道路工程（K0+000-K1+680）-交通工程</v>
      </c>
      <c r="B2" s="58"/>
      <c r="C2" s="58"/>
      <c r="D2" s="3" t="s">
        <v>21</v>
      </c>
    </row>
    <row r="3" spans="1:4" ht="30.75" customHeight="1">
      <c r="A3" s="4" t="s">
        <v>25</v>
      </c>
      <c r="B3" s="4" t="s">
        <v>26</v>
      </c>
      <c r="C3" s="4" t="s">
        <v>27</v>
      </c>
      <c r="D3" s="5" t="s">
        <v>28</v>
      </c>
    </row>
    <row r="4" spans="1:4" s="1" customFormat="1" ht="30.75" customHeight="1">
      <c r="A4" s="6">
        <v>1</v>
      </c>
      <c r="B4" s="6">
        <v>100</v>
      </c>
      <c r="C4" s="6" t="s">
        <v>29</v>
      </c>
      <c r="D4" s="64">
        <f>'第100章'!D11</f>
        <v>0</v>
      </c>
    </row>
    <row r="5" spans="1:4" s="1" customFormat="1" ht="30.75" customHeight="1">
      <c r="A5" s="6">
        <v>2</v>
      </c>
      <c r="B5" s="6">
        <v>200</v>
      </c>
      <c r="C5" s="6" t="s">
        <v>30</v>
      </c>
      <c r="D5" s="64"/>
    </row>
    <row r="6" spans="1:4" s="1" customFormat="1" ht="30.75" customHeight="1">
      <c r="A6" s="6">
        <v>3</v>
      </c>
      <c r="B6" s="6">
        <v>300</v>
      </c>
      <c r="C6" s="6" t="s">
        <v>31</v>
      </c>
      <c r="D6" s="64"/>
    </row>
    <row r="7" spans="1:4" s="1" customFormat="1" ht="30.75" customHeight="1">
      <c r="A7" s="6">
        <v>4</v>
      </c>
      <c r="B7" s="6">
        <v>400</v>
      </c>
      <c r="C7" s="6" t="s">
        <v>57</v>
      </c>
      <c r="D7" s="64"/>
    </row>
    <row r="8" spans="1:4" s="1" customFormat="1" ht="30.75" customHeight="1">
      <c r="A8" s="6">
        <v>5</v>
      </c>
      <c r="B8" s="6">
        <v>500</v>
      </c>
      <c r="C8" s="6" t="s">
        <v>32</v>
      </c>
      <c r="D8" s="64"/>
    </row>
    <row r="9" spans="1:4" s="1" customFormat="1" ht="30.75" customHeight="1">
      <c r="A9" s="6">
        <v>6</v>
      </c>
      <c r="B9" s="6">
        <v>600</v>
      </c>
      <c r="C9" s="6" t="s">
        <v>33</v>
      </c>
      <c r="D9" s="64">
        <f>'第600章'!D74</f>
        <v>0</v>
      </c>
    </row>
    <row r="10" spans="1:4" s="1" customFormat="1" ht="30.75" customHeight="1">
      <c r="A10" s="6">
        <v>7</v>
      </c>
      <c r="B10" s="6">
        <v>700</v>
      </c>
      <c r="C10" s="6" t="s">
        <v>34</v>
      </c>
      <c r="D10" s="64"/>
    </row>
    <row r="11" spans="1:4" s="1" customFormat="1" ht="32.25" customHeight="1">
      <c r="A11" s="6">
        <v>8</v>
      </c>
      <c r="B11" s="55" t="s">
        <v>35</v>
      </c>
      <c r="C11" s="55"/>
      <c r="D11" s="65">
        <f>SUM(D4:D10)</f>
        <v>0</v>
      </c>
    </row>
    <row r="12" spans="1:4" s="1" customFormat="1" ht="32.25" customHeight="1">
      <c r="A12" s="6">
        <v>9</v>
      </c>
      <c r="B12" s="55" t="s">
        <v>36</v>
      </c>
      <c r="C12" s="55"/>
      <c r="D12" s="65"/>
    </row>
    <row r="13" spans="1:4" s="1" customFormat="1" ht="33.75" customHeight="1">
      <c r="A13" s="6">
        <v>10</v>
      </c>
      <c r="B13" s="59" t="s">
        <v>52</v>
      </c>
      <c r="C13" s="55"/>
      <c r="D13" s="65">
        <f>ROUND((4431401*1.5%),)</f>
        <v>66471</v>
      </c>
    </row>
    <row r="14" spans="1:4" s="1" customFormat="1" ht="32.25" customHeight="1">
      <c r="A14" s="6">
        <v>11</v>
      </c>
      <c r="B14" s="60" t="s">
        <v>46</v>
      </c>
      <c r="C14" s="61"/>
      <c r="D14" s="65">
        <f>ROUND(D11-D12-D13,0)</f>
        <v>-66471</v>
      </c>
    </row>
    <row r="15" spans="1:4" s="1" customFormat="1" ht="32.25" customHeight="1">
      <c r="A15" s="6">
        <v>12</v>
      </c>
      <c r="B15" s="54" t="s">
        <v>49</v>
      </c>
      <c r="C15" s="55"/>
      <c r="D15" s="65">
        <f>ROUND(D14*3%,0)</f>
        <v>-1994</v>
      </c>
    </row>
    <row r="16" spans="1:4" s="1" customFormat="1" ht="32.25" customHeight="1">
      <c r="A16" s="6">
        <v>13</v>
      </c>
      <c r="B16" s="55" t="s">
        <v>37</v>
      </c>
      <c r="C16" s="55"/>
      <c r="D16" s="65">
        <f>D11+D15</f>
        <v>-1994</v>
      </c>
    </row>
    <row r="17" spans="1:4" ht="30" customHeight="1">
      <c r="A17" s="56"/>
      <c r="B17" s="57"/>
      <c r="C17" s="57"/>
      <c r="D17" s="57"/>
    </row>
  </sheetData>
  <sheetProtection password="8A7A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7086614173228347" right="0.7086614173228347" top="0.67" bottom="0.6692913385826772" header="0.31496062992125984" footer="2.52"/>
  <pageSetup horizontalDpi="300" verticalDpi="300" orientation="portrait" paperSize="9" r:id="rId1"/>
  <headerFooter alignWithMargins="0">
    <oddFooter xml:space="preserve">&amp;L&amp;"宋体,加粗"投标书签署人签字： &amp;"宋体,常规"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2020-04-25T08:18:41Z</cp:lastPrinted>
  <dcterms:created xsi:type="dcterms:W3CDTF">2008-04-07T07:00:19Z</dcterms:created>
  <dcterms:modified xsi:type="dcterms:W3CDTF">2020-07-17T05:35:05Z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