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60" tabRatio="610" activeTab="4"/>
  </bookViews>
  <sheets>
    <sheet name="第100章" sheetId="1" r:id="rId1"/>
    <sheet name="第200章" sheetId="2" r:id="rId2"/>
    <sheet name="第300章 " sheetId="3" r:id="rId3"/>
    <sheet name="第400章" sheetId="4" r:id="rId4"/>
    <sheet name="第700章" sheetId="5" r:id="rId5"/>
    <sheet name="汇总表" sheetId="6" r:id="rId6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'第400章'!$1:$4</definedName>
    <definedName name="_xlnm.Print_Titles" localSheetId="4">'第700章'!$1:$4</definedName>
  </definedNames>
  <calcPr fullCalcOnLoad="1"/>
</workbook>
</file>

<file path=xl/sharedStrings.xml><?xml version="1.0" encoding="utf-8"?>
<sst xmlns="http://schemas.openxmlformats.org/spreadsheetml/2006/main" count="270" uniqueCount="156">
  <si>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</si>
  <si>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</si>
  <si>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</si>
  <si>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</si>
  <si>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</si>
  <si>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</si>
  <si>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</si>
  <si>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</si>
  <si>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</si>
  <si>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</si>
  <si>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</si>
  <si>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 xml:space="preserve">竣工文件 </t>
  </si>
  <si>
    <t>总额</t>
  </si>
  <si>
    <t>102-2</t>
  </si>
  <si>
    <t>施工环保费</t>
  </si>
  <si>
    <t>102-3</t>
  </si>
  <si>
    <t>安全生产费</t>
  </si>
  <si>
    <t>103-1</t>
  </si>
  <si>
    <t>临时道路修建、养护与拆除（包括原道路的养护费和水利部门等配合协调费及交通导改)</t>
  </si>
  <si>
    <t>103-2</t>
  </si>
  <si>
    <t>临时占地</t>
  </si>
  <si>
    <t>103-3</t>
  </si>
  <si>
    <t>临时供电设施</t>
  </si>
  <si>
    <t>103-4</t>
  </si>
  <si>
    <t>电信设施的提供、维修与拆除</t>
  </si>
  <si>
    <t>103-5</t>
  </si>
  <si>
    <t>供水与排污设施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</si>
  <si>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</si>
  <si>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</si>
  <si>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</si>
  <si>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</si>
  <si>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</si>
  <si>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</si>
  <si>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/>
  </si>
  <si>
    <t>-a</t>
  </si>
  <si>
    <t>m2</t>
  </si>
  <si>
    <t>-b</t>
  </si>
  <si>
    <t>-c</t>
  </si>
  <si>
    <t>202-3</t>
  </si>
  <si>
    <t>拆除结构物</t>
  </si>
  <si>
    <t>m3</t>
  </si>
  <si>
    <t>202-4</t>
  </si>
  <si>
    <t>铣刨路面</t>
  </si>
  <si>
    <t>202-5</t>
  </si>
  <si>
    <t>旧沥青料回收</t>
  </si>
  <si>
    <t>使用8年以上</t>
  </si>
  <si>
    <t>t</t>
  </si>
  <si>
    <t>-d</t>
  </si>
  <si>
    <t>清单  第200章 合计   人民币</t>
  </si>
  <si>
    <t>清单     第300章  路面</t>
  </si>
  <si>
    <t>305-1</t>
  </si>
  <si>
    <t>石灰粉煤灰稳定碎石底基层及基层</t>
  </si>
  <si>
    <t>308-1</t>
  </si>
  <si>
    <t>透层</t>
  </si>
  <si>
    <t>308-2</t>
  </si>
  <si>
    <t>粘层</t>
  </si>
  <si>
    <t>310-2</t>
  </si>
  <si>
    <t>封层</t>
  </si>
  <si>
    <t>313-6</t>
  </si>
  <si>
    <t>清单  第300章 合计   人民币</t>
  </si>
  <si>
    <t>清单     第400章  桥梁、涵洞</t>
  </si>
  <si>
    <t>清单  第400章 合计   人民币</t>
  </si>
  <si>
    <r>
      <t>清单     第7</t>
    </r>
    <r>
      <rPr>
        <b/>
        <sz val="16"/>
        <rFont val="宋体"/>
        <family val="0"/>
      </rPr>
      <t>00章  绿化及环境保护</t>
    </r>
  </si>
  <si>
    <t>704-2</t>
  </si>
  <si>
    <t>人工种植灌木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</si>
  <si>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</si>
  <si>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</si>
  <si>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</si>
  <si>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</si>
  <si>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</si>
  <si>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</si>
  <si>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</si>
  <si>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</si>
  <si>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</si>
  <si>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</si>
  <si>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</si>
  <si>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</si>
  <si>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</si>
  <si>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</si>
  <si>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</si>
  <si>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</si>
  <si>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</si>
  <si>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m</t>
  </si>
  <si>
    <t>改性乳化沥青粘层PCR(0.6L/m2)</t>
  </si>
  <si>
    <t>混凝土预制块路缘石</t>
  </si>
  <si>
    <t>沥青混凝土桥面铺装</t>
  </si>
  <si>
    <t>防水层</t>
  </si>
  <si>
    <t>橡胶沥青防水粘结层</t>
  </si>
  <si>
    <t>按上项（11）金额的3%作为不可预见因素的暂定金额</t>
  </si>
  <si>
    <t>房山区良三路（K4+537～K8+493）大修工程</t>
  </si>
  <si>
    <t>拆除步道砖、盲道砖</t>
  </si>
  <si>
    <t>拆除圬工(排水工程)</t>
  </si>
  <si>
    <t>路基挖方</t>
  </si>
  <si>
    <t>水泥稳定碎石底基层及基层</t>
  </si>
  <si>
    <t>309-2</t>
  </si>
  <si>
    <t>细粒式沥青混凝土</t>
  </si>
  <si>
    <t>中粒式沥青混凝土</t>
  </si>
  <si>
    <t>新建甲2型缘石(12/25*30*74.5cm)</t>
  </si>
  <si>
    <t>人行步道</t>
  </si>
  <si>
    <t>修复步道砖</t>
  </si>
  <si>
    <t>修复盲道砖</t>
  </si>
  <si>
    <t>管线加固</t>
  </si>
  <si>
    <t>排水管</t>
  </si>
  <si>
    <t>新建雨水管(DN=300，满包加固)</t>
  </si>
  <si>
    <t>检查井、雨水口</t>
  </si>
  <si>
    <t>座</t>
  </si>
  <si>
    <t>个</t>
  </si>
  <si>
    <t>井周加固</t>
  </si>
  <si>
    <t>修复平篦式雨水口(更换雨水篦子，双篦式)</t>
  </si>
  <si>
    <t>新建平篦式雨水口(双篦)</t>
  </si>
  <si>
    <t>m2</t>
  </si>
  <si>
    <t>铣刨旧路面层 2-5cm</t>
  </si>
  <si>
    <t>-e</t>
  </si>
  <si>
    <t>铣刨旧路基层、底基层 20cm</t>
  </si>
  <si>
    <t>203-1</t>
  </si>
  <si>
    <t>拆除甲2型缘石(12/25*30*74.5cm)</t>
  </si>
  <si>
    <t>m2</t>
  </si>
  <si>
    <t>铣刨旧路面层 1-4cm</t>
  </si>
  <si>
    <t>铣刨桥面 4cm</t>
  </si>
  <si>
    <t>铣刨旧路面层 4-7cm</t>
  </si>
  <si>
    <t>铣刨旧路面层 9cm</t>
  </si>
  <si>
    <t>-f</t>
  </si>
  <si>
    <t>挖土方(桥梁及王佐桥两侧接顺)</t>
  </si>
  <si>
    <t>304-1</t>
  </si>
  <si>
    <t>二灰稳定碎石基层 厚20cm</t>
  </si>
  <si>
    <t>二灰稳定碎石底基层 厚15cm</t>
  </si>
  <si>
    <t>二灰稳定碎石底基层 厚20cm</t>
  </si>
  <si>
    <t>309-1</t>
  </si>
  <si>
    <t>ZAC-13C 4cm</t>
  </si>
  <si>
    <t>ZAC-20C 6cm</t>
  </si>
  <si>
    <t>KZAC-20C 6cm(掺抗车辙剂)</t>
  </si>
  <si>
    <t>313-5</t>
  </si>
  <si>
    <t>313-7</t>
  </si>
  <si>
    <t>314-1</t>
  </si>
  <si>
    <t>314-8</t>
  </si>
  <si>
    <t>二灰稳定碎石基层 厚15cm</t>
  </si>
  <si>
    <t>乳化沥青透层PC-2(1.0kg/m2)</t>
  </si>
  <si>
    <t>KZAC-13C 4cm(掺抗车辙剂)</t>
  </si>
  <si>
    <t>415-1</t>
  </si>
  <si>
    <t>ZAC-13C 4cm</t>
  </si>
  <si>
    <t>m2</t>
  </si>
  <si>
    <t>415-3</t>
  </si>
  <si>
    <r>
      <t>清单  第</t>
    </r>
    <r>
      <rPr>
        <sz val="11.5"/>
        <rFont val="宋体"/>
        <family val="0"/>
      </rPr>
      <t>700章 合计   人民币</t>
    </r>
  </si>
  <si>
    <t>中央隔离带大叶黄杨恢复（株高0.5-0.8m，20株/m2）</t>
  </si>
  <si>
    <r>
      <rPr>
        <sz val="11.5"/>
        <rFont val="宋体"/>
        <family val="0"/>
      </rPr>
      <t>-d</t>
    </r>
  </si>
  <si>
    <r>
      <rPr>
        <sz val="11.5"/>
        <rFont val="宋体"/>
        <family val="0"/>
      </rPr>
      <t>拆除现况过路管线</t>
    </r>
  </si>
  <si>
    <r>
      <rPr>
        <sz val="11.5"/>
        <rFont val="宋体"/>
        <family val="0"/>
      </rPr>
      <t>m</t>
    </r>
  </si>
  <si>
    <r>
      <rPr>
        <sz val="11.5"/>
        <rFont val="宋体"/>
        <family val="0"/>
      </rPr>
      <t>309-3</t>
    </r>
  </si>
  <si>
    <r>
      <rPr>
        <sz val="11.5"/>
        <rFont val="宋体"/>
        <family val="0"/>
      </rPr>
      <t>粗粒式沥青混凝土</t>
    </r>
  </si>
  <si>
    <r>
      <rPr>
        <sz val="11.5"/>
        <rFont val="宋体"/>
        <family val="0"/>
      </rPr>
      <t>-a</t>
    </r>
  </si>
  <si>
    <r>
      <rPr>
        <sz val="11.5"/>
        <rFont val="宋体"/>
        <family val="0"/>
      </rPr>
      <t>ATB-25  6cm</t>
    </r>
  </si>
  <si>
    <r>
      <rPr>
        <sz val="11.5"/>
        <rFont val="宋体"/>
        <family val="0"/>
      </rPr>
      <t>m2</t>
    </r>
  </si>
  <si>
    <t>水泥稳定级配碎石基层 厚15cm</t>
  </si>
  <si>
    <t>改性乳化沥青下封层 同步摊铺（1.0L/m2）</t>
  </si>
  <si>
    <t>ZAC-20C 2-5cm（找平层）</t>
  </si>
  <si>
    <t>过路管线C25混凝土满包加固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</si>
</sst>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0.000"/>
    <numFmt numFmtId="178" formatCode="0.00_ "/>
    <numFmt numFmtId="179" formatCode="0.0_ 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.5"/>
      <color indexed="8"/>
      <name val="宋体"/>
      <family val="0"/>
    </font>
    <font>
      <sz val="11.5"/>
      <name val="宋体"/>
      <family val="0"/>
    </font>
    <font>
      <sz val="11.5"/>
      <color indexed="8"/>
      <name val="Arial Narrow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indexed="10"/>
      <name val="Calibri"/>
      <family val="0"/>
    </font>
    <font>
      <sz val="11.5"/>
      <color indexed="8"/>
      <name val="Calibri"/>
      <family val="0"/>
    </font>
    <font>
      <sz val="11.5"/>
      <name val="Calibri"/>
      <family val="0"/>
    </font>
    <font>
      <sz val="11.5"/>
      <color theme="1"/>
      <name val="Calibri"/>
      <family val="0"/>
    </font>
    <font>
      <sz val="11.5"/>
      <color theme="1"/>
      <name val="宋体"/>
      <family val="0"/>
    </font>
    <font>
      <sz val="11.5"/>
      <color rgb="FF000000"/>
      <name val="宋体"/>
      <family val="0"/>
    </font>
    <font>
      <u val="single"/>
      <sz val="11.5"/>
      <name val="Calibri"/>
      <family val="0"/>
    </font>
    <font>
      <b/>
      <sz val="16"/>
      <name val="Calibri"/>
      <family val="0"/>
    </font>
    <font>
      <u val="single"/>
      <sz val="11.5"/>
      <name val="Cambria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9" fillId="0" borderId="0" xfId="0" applyNumberFormat="1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NumberFormat="1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49" fontId="49" fillId="0" borderId="0" xfId="0" applyNumberFormat="1" applyFont="1" applyFill="1" applyBorder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178" fontId="49" fillId="0" borderId="0" xfId="0" applyNumberFormat="1" applyFont="1" applyAlignment="1">
      <alignment horizontal="center" vertical="center" shrinkToFit="1"/>
    </xf>
    <xf numFmtId="178" fontId="5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8" fontId="49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Fill="1" applyBorder="1" applyAlignment="1">
      <alignment vertical="center"/>
    </xf>
    <xf numFmtId="176" fontId="5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178" fontId="54" fillId="0" borderId="10" xfId="0" applyNumberFormat="1" applyFont="1" applyFill="1" applyBorder="1" applyAlignment="1" applyProtection="1">
      <alignment horizontal="center" vertical="center" wrapText="1"/>
      <protection/>
    </xf>
    <xf numFmtId="178" fontId="57" fillId="0" borderId="10" xfId="0" applyNumberFormat="1" applyFont="1" applyFill="1" applyBorder="1" applyAlignment="1" applyProtection="1">
      <alignment horizontal="center" vertical="center" shrinkToFi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shrinkToFit="1"/>
    </xf>
    <xf numFmtId="178" fontId="55" fillId="0" borderId="10" xfId="0" applyNumberFormat="1" applyFont="1" applyFill="1" applyBorder="1" applyAlignment="1">
      <alignment horizontal="center" vertical="center" shrinkToFit="1"/>
    </xf>
    <xf numFmtId="176" fontId="54" fillId="0" borderId="10" xfId="0" applyNumberFormat="1" applyFont="1" applyFill="1" applyBorder="1" applyAlignment="1" applyProtection="1">
      <alignment horizontal="center" vertical="center" wrapText="1"/>
      <protection/>
    </xf>
    <xf numFmtId="178" fontId="12" fillId="0" borderId="10" xfId="0" applyNumberFormat="1" applyFont="1" applyFill="1" applyBorder="1" applyAlignment="1" applyProtection="1">
      <alignment horizontal="center" vertical="center" wrapText="1"/>
      <protection/>
    </xf>
    <xf numFmtId="178" fontId="55" fillId="0" borderId="10" xfId="0" applyNumberFormat="1" applyFont="1" applyFill="1" applyBorder="1" applyAlignment="1" applyProtection="1">
      <alignment horizontal="center" vertical="center" shrinkToFit="1"/>
      <protection/>
    </xf>
    <xf numFmtId="178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left" vertical="center" shrinkToFit="1"/>
    </xf>
    <xf numFmtId="0" fontId="11" fillId="0" borderId="10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shrinkToFit="1"/>
    </xf>
    <xf numFmtId="176" fontId="11" fillId="0" borderId="10" xfId="0" applyNumberFormat="1" applyFont="1" applyBorder="1" applyAlignment="1" applyProtection="1">
      <alignment horizontal="center" vertical="center" shrinkToFit="1"/>
      <protection hidden="1"/>
    </xf>
    <xf numFmtId="0" fontId="58" fillId="33" borderId="12" xfId="0" applyNumberFormat="1" applyFont="1" applyFill="1" applyBorder="1" applyAlignment="1" applyProtection="1">
      <alignment horizontal="left" vertical="center" wrapText="1"/>
      <protection/>
    </xf>
    <xf numFmtId="0" fontId="58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58" fillId="33" borderId="10" xfId="0" applyNumberFormat="1" applyFont="1" applyFill="1" applyBorder="1" applyAlignment="1" applyProtection="1">
      <alignment horizontal="center" vertical="center" wrapText="1"/>
      <protection/>
    </xf>
    <xf numFmtId="176" fontId="54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176" fontId="59" fillId="0" borderId="10" xfId="0" applyNumberFormat="1" applyFont="1" applyFill="1" applyBorder="1" applyAlignment="1" applyProtection="1">
      <alignment horizontal="center" vertical="center"/>
      <protection hidden="1"/>
    </xf>
    <xf numFmtId="178" fontId="6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178" fontId="4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shrinkToFit="1"/>
    </xf>
    <xf numFmtId="178" fontId="60" fillId="0" borderId="10" xfId="0" applyNumberFormat="1" applyFont="1" applyFill="1" applyBorder="1" applyAlignment="1">
      <alignment horizontal="center" vertical="center"/>
    </xf>
    <xf numFmtId="176" fontId="59" fillId="0" borderId="10" xfId="0" applyNumberFormat="1" applyFont="1" applyFill="1" applyBorder="1" applyAlignment="1" applyProtection="1">
      <alignment horizontal="center" vertical="center" shrinkToFit="1"/>
      <protection hidden="1"/>
    </xf>
    <xf numFmtId="176" fontId="6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60" fillId="0" borderId="0" xfId="0" applyFont="1" applyFill="1" applyAlignment="1">
      <alignment horizontal="center" vertical="center"/>
    </xf>
    <xf numFmtId="0" fontId="49" fillId="0" borderId="0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Fill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58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10.125" style="20" customWidth="1"/>
    <col min="2" max="2" width="28.25390625" style="20" customWidth="1"/>
    <col min="3" max="3" width="9.00390625" style="20" customWidth="1"/>
    <col min="4" max="5" width="10.625" style="20" customWidth="1"/>
    <col min="6" max="6" width="11.75390625" style="20" customWidth="1"/>
    <col min="7" max="16384" width="9.00390625" style="20" customWidth="1"/>
  </cols>
  <sheetData>
    <row r="1" spans="1:6" ht="33" customHeight="1">
      <c r="A1" s="59" t="s">
        <v>0</v>
      </c>
      <c r="B1" s="59"/>
      <c r="C1" s="59"/>
      <c r="D1" s="59"/>
      <c r="E1" s="59"/>
      <c r="F1" s="59"/>
    </row>
    <row r="2" spans="1:6" s="17" customFormat="1" ht="33" customHeight="1">
      <c r="A2" s="17" t="s">
        <v>1</v>
      </c>
      <c r="B2" s="60" t="s">
        <v>89</v>
      </c>
      <c r="C2" s="61"/>
      <c r="D2" s="61"/>
      <c r="E2" s="62" t="s">
        <v>2</v>
      </c>
      <c r="F2" s="62"/>
    </row>
    <row r="3" spans="1:6" s="27" customFormat="1" ht="33" customHeight="1">
      <c r="A3" s="63" t="s">
        <v>3</v>
      </c>
      <c r="B3" s="63"/>
      <c r="C3" s="63"/>
      <c r="D3" s="63"/>
      <c r="E3" s="63"/>
      <c r="F3" s="63"/>
    </row>
    <row r="4" spans="1:6" ht="33" customHeight="1">
      <c r="A4" s="25" t="s">
        <v>4</v>
      </c>
      <c r="B4" s="25" t="s">
        <v>5</v>
      </c>
      <c r="C4" s="25" t="s">
        <v>6</v>
      </c>
      <c r="D4" s="25" t="s">
        <v>7</v>
      </c>
      <c r="E4" s="25" t="s">
        <v>8</v>
      </c>
      <c r="F4" s="25" t="s">
        <v>9</v>
      </c>
    </row>
    <row r="5" spans="1:6" s="28" customFormat="1" ht="33" customHeight="1">
      <c r="A5" s="32" t="s">
        <v>10</v>
      </c>
      <c r="B5" s="33" t="s">
        <v>11</v>
      </c>
      <c r="C5" s="32" t="s">
        <v>12</v>
      </c>
      <c r="D5" s="34">
        <v>1</v>
      </c>
      <c r="E5" s="58"/>
      <c r="F5" s="35">
        <f>ROUND(D5*E5,0)</f>
        <v>0</v>
      </c>
    </row>
    <row r="6" spans="1:6" s="28" customFormat="1" ht="33" customHeight="1">
      <c r="A6" s="32" t="s">
        <v>13</v>
      </c>
      <c r="B6" s="33" t="s">
        <v>14</v>
      </c>
      <c r="C6" s="32" t="s">
        <v>12</v>
      </c>
      <c r="D6" s="34">
        <v>1</v>
      </c>
      <c r="E6" s="58"/>
      <c r="F6" s="35">
        <f aca="true" t="shared" si="0" ref="F6:F13">ROUND(D6*E6,0)</f>
        <v>0</v>
      </c>
    </row>
    <row r="7" spans="1:6" s="28" customFormat="1" ht="33" customHeight="1">
      <c r="A7" s="32" t="s">
        <v>15</v>
      </c>
      <c r="B7" s="33" t="s">
        <v>16</v>
      </c>
      <c r="C7" s="32" t="s">
        <v>12</v>
      </c>
      <c r="D7" s="34">
        <v>1</v>
      </c>
      <c r="E7" s="58"/>
      <c r="F7" s="35">
        <f t="shared" si="0"/>
        <v>0</v>
      </c>
    </row>
    <row r="8" spans="1:6" s="28" customFormat="1" ht="45" customHeight="1">
      <c r="A8" s="32" t="s">
        <v>17</v>
      </c>
      <c r="B8" s="33" t="s">
        <v>18</v>
      </c>
      <c r="C8" s="32" t="s">
        <v>12</v>
      </c>
      <c r="D8" s="34">
        <v>1</v>
      </c>
      <c r="E8" s="58"/>
      <c r="F8" s="35">
        <f t="shared" si="0"/>
        <v>0</v>
      </c>
    </row>
    <row r="9" spans="1:6" s="28" customFormat="1" ht="33" customHeight="1">
      <c r="A9" s="32" t="s">
        <v>19</v>
      </c>
      <c r="B9" s="33" t="s">
        <v>20</v>
      </c>
      <c r="C9" s="32" t="s">
        <v>12</v>
      </c>
      <c r="D9" s="34">
        <v>1</v>
      </c>
      <c r="E9" s="58"/>
      <c r="F9" s="35">
        <f t="shared" si="0"/>
        <v>0</v>
      </c>
    </row>
    <row r="10" spans="1:6" s="28" customFormat="1" ht="33" customHeight="1">
      <c r="A10" s="32" t="s">
        <v>21</v>
      </c>
      <c r="B10" s="33" t="s">
        <v>22</v>
      </c>
      <c r="C10" s="32" t="s">
        <v>12</v>
      </c>
      <c r="D10" s="34">
        <v>1</v>
      </c>
      <c r="E10" s="58"/>
      <c r="F10" s="35">
        <f t="shared" si="0"/>
        <v>0</v>
      </c>
    </row>
    <row r="11" spans="1:6" s="28" customFormat="1" ht="33" customHeight="1">
      <c r="A11" s="32" t="s">
        <v>23</v>
      </c>
      <c r="B11" s="33" t="s">
        <v>24</v>
      </c>
      <c r="C11" s="32" t="s">
        <v>12</v>
      </c>
      <c r="D11" s="34">
        <v>1</v>
      </c>
      <c r="E11" s="58"/>
      <c r="F11" s="35">
        <f t="shared" si="0"/>
        <v>0</v>
      </c>
    </row>
    <row r="12" spans="1:6" s="28" customFormat="1" ht="33" customHeight="1">
      <c r="A12" s="32" t="s">
        <v>25</v>
      </c>
      <c r="B12" s="33" t="s">
        <v>26</v>
      </c>
      <c r="C12" s="32" t="s">
        <v>12</v>
      </c>
      <c r="D12" s="34">
        <v>1</v>
      </c>
      <c r="E12" s="58"/>
      <c r="F12" s="35">
        <f t="shared" si="0"/>
        <v>0</v>
      </c>
    </row>
    <row r="13" spans="1:6" s="28" customFormat="1" ht="33" customHeight="1">
      <c r="A13" s="32" t="s">
        <v>27</v>
      </c>
      <c r="B13" s="33" t="s">
        <v>28</v>
      </c>
      <c r="C13" s="32" t="s">
        <v>12</v>
      </c>
      <c r="D13" s="34">
        <v>1</v>
      </c>
      <c r="E13" s="58"/>
      <c r="F13" s="35">
        <f t="shared" si="0"/>
        <v>0</v>
      </c>
    </row>
    <row r="14" spans="1:14" ht="33" customHeight="1">
      <c r="A14" s="64" t="s">
        <v>29</v>
      </c>
      <c r="B14" s="64"/>
      <c r="C14" s="64"/>
      <c r="D14" s="65">
        <f>ROUND(SUM(F5:F13),0)</f>
        <v>0</v>
      </c>
      <c r="E14" s="65"/>
      <c r="F14" s="36" t="s">
        <v>30</v>
      </c>
      <c r="G14" s="29"/>
      <c r="H14" s="29"/>
      <c r="I14" s="29"/>
      <c r="J14" s="29"/>
      <c r="K14" s="29"/>
      <c r="L14" s="29"/>
      <c r="M14" s="29"/>
      <c r="N14" s="29"/>
    </row>
    <row r="15" ht="32.25" customHeight="1"/>
    <row r="16" ht="25.5" customHeight="1">
      <c r="A16" s="30"/>
    </row>
  </sheetData>
  <sheetProtection password="E1F6" sheet="1"/>
  <protectedRanges>
    <protectedRange sqref="E5:E13" name="区域1"/>
  </protectedRanges>
  <mergeCells count="6">
    <mergeCell ref="A1:F1"/>
    <mergeCell ref="B2:D2"/>
    <mergeCell ref="E2:F2"/>
    <mergeCell ref="A3:F3"/>
    <mergeCell ref="A14:C14"/>
    <mergeCell ref="D14:E14"/>
  </mergeCells>
  <printOptions horizontalCentered="1"/>
  <pageMargins left="0.7480314960629921" right="0.7480314960629921" top="0.7480314960629921" bottom="1.3385826771653544" header="0.31496062992125984" footer="1.062992125984252"/>
  <pageSetup horizontalDpi="600" verticalDpi="600" orientation="portrait" paperSize="9" r:id="rId1"/>
  <headerFooter>
    <oddFooter xml:space="preserve">&amp;L&amp;"宋体,加粗"投标书签署人签字： &amp;"宋体,常规"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D20" sqref="D20"/>
    </sheetView>
  </sheetViews>
  <sheetFormatPr defaultColWidth="9.00390625" defaultRowHeight="14.25"/>
  <cols>
    <col min="1" max="1" width="9.625" style="20" customWidth="1"/>
    <col min="2" max="2" width="27.75390625" style="21" customWidth="1"/>
    <col min="3" max="3" width="9.50390625" style="20" customWidth="1"/>
    <col min="4" max="4" width="10.625" style="22" customWidth="1"/>
    <col min="5" max="5" width="10.625" style="23" customWidth="1"/>
    <col min="6" max="6" width="12.125" style="23" customWidth="1"/>
    <col min="7" max="16384" width="9.00390625" style="20" customWidth="1"/>
  </cols>
  <sheetData>
    <row r="1" spans="1:6" ht="33.75" customHeight="1">
      <c r="A1" s="59" t="s">
        <v>0</v>
      </c>
      <c r="B1" s="59"/>
      <c r="C1" s="59"/>
      <c r="D1" s="66"/>
      <c r="E1" s="59"/>
      <c r="F1" s="59"/>
    </row>
    <row r="2" spans="1:6" s="17" customFormat="1" ht="33.75" customHeight="1">
      <c r="A2" s="24" t="s">
        <v>1</v>
      </c>
      <c r="B2" s="67" t="str">
        <f>'第100章'!B2</f>
        <v>房山区良三路（K4+537～K8+493）大修工程</v>
      </c>
      <c r="C2" s="67"/>
      <c r="D2" s="68"/>
      <c r="E2" s="69" t="s">
        <v>31</v>
      </c>
      <c r="F2" s="69"/>
    </row>
    <row r="3" spans="1:6" ht="30" customHeight="1">
      <c r="A3" s="63" t="s">
        <v>32</v>
      </c>
      <c r="B3" s="63"/>
      <c r="C3" s="63"/>
      <c r="D3" s="70"/>
      <c r="E3" s="63"/>
      <c r="F3" s="63"/>
    </row>
    <row r="4" spans="1:6" ht="30" customHeight="1">
      <c r="A4" s="25" t="s">
        <v>4</v>
      </c>
      <c r="B4" s="25" t="s">
        <v>5</v>
      </c>
      <c r="C4" s="25" t="s">
        <v>6</v>
      </c>
      <c r="D4" s="16" t="s">
        <v>7</v>
      </c>
      <c r="E4" s="26" t="s">
        <v>8</v>
      </c>
      <c r="F4" s="26" t="s">
        <v>9</v>
      </c>
    </row>
    <row r="5" spans="1:6" s="18" customFormat="1" ht="30" customHeight="1">
      <c r="A5" s="38" t="s">
        <v>38</v>
      </c>
      <c r="B5" s="39" t="s">
        <v>39</v>
      </c>
      <c r="C5" s="38" t="s">
        <v>33</v>
      </c>
      <c r="D5" s="40"/>
      <c r="E5" s="41"/>
      <c r="F5" s="37"/>
    </row>
    <row r="6" spans="1:6" s="18" customFormat="1" ht="30" customHeight="1">
      <c r="A6" s="38" t="s">
        <v>34</v>
      </c>
      <c r="B6" s="39" t="s">
        <v>115</v>
      </c>
      <c r="C6" s="38" t="s">
        <v>82</v>
      </c>
      <c r="D6" s="40">
        <v>7248.7</v>
      </c>
      <c r="E6" s="41"/>
      <c r="F6" s="37">
        <f>ROUND(D6*E6,0)</f>
        <v>0</v>
      </c>
    </row>
    <row r="7" spans="1:6" s="18" customFormat="1" ht="30" customHeight="1">
      <c r="A7" s="38" t="s">
        <v>36</v>
      </c>
      <c r="B7" s="39" t="s">
        <v>90</v>
      </c>
      <c r="C7" s="38" t="s">
        <v>116</v>
      </c>
      <c r="D7" s="40">
        <v>890</v>
      </c>
      <c r="E7" s="41"/>
      <c r="F7" s="37">
        <f>ROUND(D7*E7,0)</f>
        <v>0</v>
      </c>
    </row>
    <row r="8" spans="1:6" s="18" customFormat="1" ht="30" customHeight="1">
      <c r="A8" s="38" t="s">
        <v>37</v>
      </c>
      <c r="B8" s="39" t="s">
        <v>91</v>
      </c>
      <c r="C8" s="38" t="s">
        <v>40</v>
      </c>
      <c r="D8" s="40">
        <v>86.2</v>
      </c>
      <c r="E8" s="41"/>
      <c r="F8" s="37">
        <f>ROUND(D8*E8,0)</f>
        <v>0</v>
      </c>
    </row>
    <row r="9" spans="1:6" s="18" customFormat="1" ht="30" customHeight="1">
      <c r="A9" s="57" t="s">
        <v>144</v>
      </c>
      <c r="B9" s="53" t="s">
        <v>145</v>
      </c>
      <c r="C9" s="54" t="s">
        <v>146</v>
      </c>
      <c r="D9" s="40">
        <v>722</v>
      </c>
      <c r="E9" s="41"/>
      <c r="F9" s="37">
        <f>ROUND(D9*E9,0)</f>
        <v>0</v>
      </c>
    </row>
    <row r="10" spans="1:6" s="18" customFormat="1" ht="30" customHeight="1">
      <c r="A10" s="38" t="s">
        <v>41</v>
      </c>
      <c r="B10" s="39" t="s">
        <v>42</v>
      </c>
      <c r="C10" s="38" t="s">
        <v>33</v>
      </c>
      <c r="D10" s="40"/>
      <c r="E10" s="41"/>
      <c r="F10" s="37"/>
    </row>
    <row r="11" spans="1:6" s="18" customFormat="1" ht="30" customHeight="1">
      <c r="A11" s="38" t="s">
        <v>34</v>
      </c>
      <c r="B11" s="39" t="s">
        <v>117</v>
      </c>
      <c r="C11" s="38" t="s">
        <v>35</v>
      </c>
      <c r="D11" s="40">
        <v>4573.5</v>
      </c>
      <c r="E11" s="41"/>
      <c r="F11" s="37">
        <f aca="true" t="shared" si="0" ref="F11:F16">ROUND(D11*E11,0)</f>
        <v>0</v>
      </c>
    </row>
    <row r="12" spans="1:6" s="18" customFormat="1" ht="30" customHeight="1">
      <c r="A12" s="38" t="s">
        <v>36</v>
      </c>
      <c r="B12" s="39" t="s">
        <v>111</v>
      </c>
      <c r="C12" s="38" t="s">
        <v>35</v>
      </c>
      <c r="D12" s="40">
        <v>6808.1</v>
      </c>
      <c r="E12" s="41"/>
      <c r="F12" s="37">
        <f t="shared" si="0"/>
        <v>0</v>
      </c>
    </row>
    <row r="13" spans="1:6" s="18" customFormat="1" ht="30" customHeight="1">
      <c r="A13" s="38" t="s">
        <v>37</v>
      </c>
      <c r="B13" s="39" t="s">
        <v>118</v>
      </c>
      <c r="C13" s="38" t="s">
        <v>35</v>
      </c>
      <c r="D13" s="40">
        <v>1680</v>
      </c>
      <c r="E13" s="41"/>
      <c r="F13" s="37">
        <f t="shared" si="0"/>
        <v>0</v>
      </c>
    </row>
    <row r="14" spans="1:6" s="18" customFormat="1" ht="30" customHeight="1">
      <c r="A14" s="38" t="s">
        <v>47</v>
      </c>
      <c r="B14" s="39" t="s">
        <v>119</v>
      </c>
      <c r="C14" s="38" t="s">
        <v>35</v>
      </c>
      <c r="D14" s="40">
        <v>24079.8</v>
      </c>
      <c r="E14" s="41"/>
      <c r="F14" s="37">
        <f t="shared" si="0"/>
        <v>0</v>
      </c>
    </row>
    <row r="15" spans="1:6" s="18" customFormat="1" ht="30" customHeight="1">
      <c r="A15" s="42" t="s">
        <v>112</v>
      </c>
      <c r="B15" s="39" t="s">
        <v>120</v>
      </c>
      <c r="C15" s="38" t="s">
        <v>35</v>
      </c>
      <c r="D15" s="40">
        <v>76966.6</v>
      </c>
      <c r="E15" s="41"/>
      <c r="F15" s="37">
        <f t="shared" si="0"/>
        <v>0</v>
      </c>
    </row>
    <row r="16" spans="1:6" s="18" customFormat="1" ht="30" customHeight="1">
      <c r="A16" s="42" t="s">
        <v>121</v>
      </c>
      <c r="B16" s="39" t="s">
        <v>113</v>
      </c>
      <c r="C16" s="38" t="s">
        <v>35</v>
      </c>
      <c r="D16" s="40">
        <v>169359.7</v>
      </c>
      <c r="E16" s="41"/>
      <c r="F16" s="37">
        <f t="shared" si="0"/>
        <v>0</v>
      </c>
    </row>
    <row r="17" spans="1:6" s="18" customFormat="1" ht="30" customHeight="1">
      <c r="A17" s="38" t="s">
        <v>43</v>
      </c>
      <c r="B17" s="39" t="s">
        <v>44</v>
      </c>
      <c r="C17" s="38" t="s">
        <v>33</v>
      </c>
      <c r="D17" s="40"/>
      <c r="E17" s="41"/>
      <c r="F17" s="37"/>
    </row>
    <row r="18" spans="1:6" s="18" customFormat="1" ht="30" customHeight="1">
      <c r="A18" s="38" t="s">
        <v>36</v>
      </c>
      <c r="B18" s="39" t="s">
        <v>45</v>
      </c>
      <c r="C18" s="38" t="s">
        <v>46</v>
      </c>
      <c r="D18" s="40">
        <v>18273.9</v>
      </c>
      <c r="E18" s="41"/>
      <c r="F18" s="37">
        <f>ROUND(D18*E18,0)</f>
        <v>0</v>
      </c>
    </row>
    <row r="19" spans="1:6" s="19" customFormat="1" ht="30" customHeight="1">
      <c r="A19" s="38" t="s">
        <v>114</v>
      </c>
      <c r="B19" s="39" t="s">
        <v>92</v>
      </c>
      <c r="C19" s="38"/>
      <c r="D19" s="40"/>
      <c r="E19" s="41"/>
      <c r="F19" s="37"/>
    </row>
    <row r="20" spans="1:6" s="19" customFormat="1" ht="30" customHeight="1">
      <c r="A20" s="38" t="s">
        <v>34</v>
      </c>
      <c r="B20" s="39" t="s">
        <v>122</v>
      </c>
      <c r="C20" s="38" t="s">
        <v>40</v>
      </c>
      <c r="D20" s="40">
        <v>86.4</v>
      </c>
      <c r="E20" s="41"/>
      <c r="F20" s="37">
        <f>ROUND(D20*E20,0)</f>
        <v>0</v>
      </c>
    </row>
    <row r="21" spans="1:6" ht="30" customHeight="1">
      <c r="A21" s="64" t="s">
        <v>48</v>
      </c>
      <c r="B21" s="64"/>
      <c r="C21" s="64"/>
      <c r="D21" s="71">
        <f>ROUND(SUM(F5:F20),0)</f>
        <v>0</v>
      </c>
      <c r="E21" s="72"/>
      <c r="F21" s="43" t="s">
        <v>30</v>
      </c>
    </row>
  </sheetData>
  <sheetProtection password="E1F6" sheet="1"/>
  <protectedRanges>
    <protectedRange sqref="E6:E9 E11:E16 E18 E20" name="区域1"/>
  </protectedRanges>
  <mergeCells count="6">
    <mergeCell ref="A1:F1"/>
    <mergeCell ref="B2:D2"/>
    <mergeCell ref="E2:F2"/>
    <mergeCell ref="A3:F3"/>
    <mergeCell ref="A21:C21"/>
    <mergeCell ref="D21:E21"/>
  </mergeCells>
  <printOptions horizontalCentered="1"/>
  <pageMargins left="0.75" right="0.75" top="0.79" bottom="1.46" header="0.51" footer="1.2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25">
      <selection activeCell="D39" sqref="D39"/>
    </sheetView>
  </sheetViews>
  <sheetFormatPr defaultColWidth="9.00390625" defaultRowHeight="14.25"/>
  <cols>
    <col min="1" max="1" width="9.75390625" style="6" customWidth="1"/>
    <col min="2" max="2" width="28.375" style="7" customWidth="1"/>
    <col min="3" max="3" width="8.50390625" style="7" customWidth="1"/>
    <col min="4" max="4" width="10.625" style="15" customWidth="1"/>
    <col min="5" max="5" width="10.625" style="9" customWidth="1"/>
    <col min="6" max="6" width="12.125" style="9" customWidth="1"/>
    <col min="7" max="16384" width="9.00390625" style="7" customWidth="1"/>
  </cols>
  <sheetData>
    <row r="1" spans="1:6" ht="33" customHeight="1">
      <c r="A1" s="73" t="s">
        <v>0</v>
      </c>
      <c r="B1" s="73"/>
      <c r="C1" s="73"/>
      <c r="D1" s="66"/>
      <c r="E1" s="73"/>
      <c r="F1" s="73"/>
    </row>
    <row r="2" spans="1:6" ht="33" customHeight="1">
      <c r="A2" s="10" t="s">
        <v>1</v>
      </c>
      <c r="B2" s="74" t="str">
        <f>'第100章'!B2</f>
        <v>房山区良三路（K4+537～K8+493）大修工程</v>
      </c>
      <c r="C2" s="74"/>
      <c r="D2" s="68"/>
      <c r="E2" s="75" t="s">
        <v>31</v>
      </c>
      <c r="F2" s="75"/>
    </row>
    <row r="3" spans="1:6" ht="30" customHeight="1">
      <c r="A3" s="76" t="s">
        <v>49</v>
      </c>
      <c r="B3" s="76"/>
      <c r="C3" s="76"/>
      <c r="D3" s="70"/>
      <c r="E3" s="76"/>
      <c r="F3" s="76"/>
    </row>
    <row r="4" spans="1:6" ht="30" customHeight="1">
      <c r="A4" s="11" t="s">
        <v>4</v>
      </c>
      <c r="B4" s="12" t="s">
        <v>5</v>
      </c>
      <c r="C4" s="12" t="s">
        <v>6</v>
      </c>
      <c r="D4" s="16" t="s">
        <v>7</v>
      </c>
      <c r="E4" s="14" t="s">
        <v>8</v>
      </c>
      <c r="F4" s="14" t="s">
        <v>9</v>
      </c>
    </row>
    <row r="5" spans="1:6" s="28" customFormat="1" ht="30" customHeight="1">
      <c r="A5" s="38" t="s">
        <v>123</v>
      </c>
      <c r="B5" s="55" t="s">
        <v>93</v>
      </c>
      <c r="C5" s="38" t="s">
        <v>33</v>
      </c>
      <c r="D5" s="40"/>
      <c r="E5" s="44"/>
      <c r="F5" s="35"/>
    </row>
    <row r="6" spans="1:6" s="28" customFormat="1" ht="30" customHeight="1">
      <c r="A6" s="38" t="s">
        <v>34</v>
      </c>
      <c r="B6" s="55" t="s">
        <v>152</v>
      </c>
      <c r="C6" s="38" t="s">
        <v>35</v>
      </c>
      <c r="D6" s="40">
        <v>79301.8</v>
      </c>
      <c r="E6" s="44"/>
      <c r="F6" s="35">
        <f>ROUND(D6*E6,0)</f>
        <v>0</v>
      </c>
    </row>
    <row r="7" spans="1:6" s="28" customFormat="1" ht="30" customHeight="1">
      <c r="A7" s="38" t="s">
        <v>50</v>
      </c>
      <c r="B7" s="39" t="s">
        <v>51</v>
      </c>
      <c r="C7" s="38"/>
      <c r="D7" s="40"/>
      <c r="E7" s="44"/>
      <c r="F7" s="35"/>
    </row>
    <row r="8" spans="1:6" s="28" customFormat="1" ht="30" customHeight="1">
      <c r="A8" s="38" t="s">
        <v>34</v>
      </c>
      <c r="B8" s="39" t="s">
        <v>135</v>
      </c>
      <c r="C8" s="38" t="s">
        <v>35</v>
      </c>
      <c r="D8" s="40">
        <v>76966.6</v>
      </c>
      <c r="E8" s="44"/>
      <c r="F8" s="35">
        <f>ROUND(D8*E8,0)</f>
        <v>0</v>
      </c>
    </row>
    <row r="9" spans="1:6" s="28" customFormat="1" ht="30" customHeight="1">
      <c r="A9" s="38" t="s">
        <v>36</v>
      </c>
      <c r="B9" s="39" t="s">
        <v>124</v>
      </c>
      <c r="C9" s="38" t="s">
        <v>35</v>
      </c>
      <c r="D9" s="40">
        <v>7943.1</v>
      </c>
      <c r="E9" s="44"/>
      <c r="F9" s="35">
        <f>ROUND(D9*E9,0)</f>
        <v>0</v>
      </c>
    </row>
    <row r="10" spans="1:6" s="28" customFormat="1" ht="30" customHeight="1">
      <c r="A10" s="38" t="s">
        <v>37</v>
      </c>
      <c r="B10" s="39" t="s">
        <v>125</v>
      </c>
      <c r="C10" s="38" t="s">
        <v>35</v>
      </c>
      <c r="D10" s="40">
        <v>74631.4</v>
      </c>
      <c r="E10" s="44"/>
      <c r="F10" s="35">
        <f>ROUND(D10*E10,0)</f>
        <v>0</v>
      </c>
    </row>
    <row r="11" spans="1:6" s="28" customFormat="1" ht="30" customHeight="1">
      <c r="A11" s="38" t="s">
        <v>47</v>
      </c>
      <c r="B11" s="39" t="s">
        <v>126</v>
      </c>
      <c r="C11" s="38" t="s">
        <v>35</v>
      </c>
      <c r="D11" s="40">
        <v>8603.4</v>
      </c>
      <c r="E11" s="44"/>
      <c r="F11" s="35">
        <f>ROUND(D11*E11,0)</f>
        <v>0</v>
      </c>
    </row>
    <row r="12" spans="1:6" s="28" customFormat="1" ht="30" customHeight="1">
      <c r="A12" s="38" t="s">
        <v>52</v>
      </c>
      <c r="B12" s="39" t="s">
        <v>53</v>
      </c>
      <c r="C12" s="38" t="s">
        <v>33</v>
      </c>
      <c r="D12" s="40"/>
      <c r="E12" s="44"/>
      <c r="F12" s="35"/>
    </row>
    <row r="13" spans="1:6" s="28" customFormat="1" ht="30" customHeight="1">
      <c r="A13" s="38" t="s">
        <v>34</v>
      </c>
      <c r="B13" s="39" t="s">
        <v>136</v>
      </c>
      <c r="C13" s="38" t="s">
        <v>35</v>
      </c>
      <c r="D13" s="40">
        <v>84334.7</v>
      </c>
      <c r="E13" s="44"/>
      <c r="F13" s="35">
        <f aca="true" t="shared" si="0" ref="F13:F39">ROUND(D13*E13,0)</f>
        <v>0</v>
      </c>
    </row>
    <row r="14" spans="1:6" s="28" customFormat="1" ht="30" customHeight="1">
      <c r="A14" s="38" t="s">
        <v>54</v>
      </c>
      <c r="B14" s="39" t="s">
        <v>55</v>
      </c>
      <c r="C14" s="38" t="s">
        <v>33</v>
      </c>
      <c r="D14" s="40"/>
      <c r="E14" s="44"/>
      <c r="F14" s="35"/>
    </row>
    <row r="15" spans="1:6" s="28" customFormat="1" ht="30" customHeight="1">
      <c r="A15" s="38" t="s">
        <v>34</v>
      </c>
      <c r="B15" s="39" t="s">
        <v>83</v>
      </c>
      <c r="C15" s="38" t="s">
        <v>35</v>
      </c>
      <c r="D15" s="40">
        <v>130251.7</v>
      </c>
      <c r="E15" s="44"/>
      <c r="F15" s="35">
        <f t="shared" si="0"/>
        <v>0</v>
      </c>
    </row>
    <row r="16" spans="1:6" s="28" customFormat="1" ht="30" customHeight="1">
      <c r="A16" s="38" t="s">
        <v>127</v>
      </c>
      <c r="B16" s="39" t="s">
        <v>95</v>
      </c>
      <c r="C16" s="38" t="s">
        <v>33</v>
      </c>
      <c r="D16" s="40"/>
      <c r="E16" s="44"/>
      <c r="F16" s="35"/>
    </row>
    <row r="17" spans="1:6" s="28" customFormat="1" ht="30" customHeight="1">
      <c r="A17" s="38" t="s">
        <v>34</v>
      </c>
      <c r="B17" s="39" t="s">
        <v>128</v>
      </c>
      <c r="C17" s="38" t="s">
        <v>35</v>
      </c>
      <c r="D17" s="40">
        <v>94388.2</v>
      </c>
      <c r="E17" s="44"/>
      <c r="F17" s="35">
        <f t="shared" si="0"/>
        <v>0</v>
      </c>
    </row>
    <row r="18" spans="1:6" s="28" customFormat="1" ht="30" customHeight="1">
      <c r="A18" s="38" t="s">
        <v>36</v>
      </c>
      <c r="B18" s="39" t="s">
        <v>137</v>
      </c>
      <c r="C18" s="38" t="s">
        <v>35</v>
      </c>
      <c r="D18" s="40">
        <v>11231.7</v>
      </c>
      <c r="E18" s="44"/>
      <c r="F18" s="35">
        <f t="shared" si="0"/>
        <v>0</v>
      </c>
    </row>
    <row r="19" spans="1:6" s="28" customFormat="1" ht="30" customHeight="1">
      <c r="A19" s="38" t="s">
        <v>94</v>
      </c>
      <c r="B19" s="39" t="s">
        <v>96</v>
      </c>
      <c r="C19" s="38" t="s">
        <v>33</v>
      </c>
      <c r="D19" s="40"/>
      <c r="E19" s="44"/>
      <c r="F19" s="35"/>
    </row>
    <row r="20" spans="1:6" s="28" customFormat="1" ht="30" customHeight="1">
      <c r="A20" s="38" t="s">
        <v>34</v>
      </c>
      <c r="B20" s="55" t="s">
        <v>154</v>
      </c>
      <c r="C20" s="38" t="s">
        <v>35</v>
      </c>
      <c r="D20" s="40">
        <v>7368.1</v>
      </c>
      <c r="E20" s="44"/>
      <c r="F20" s="35">
        <f t="shared" si="0"/>
        <v>0</v>
      </c>
    </row>
    <row r="21" spans="1:6" s="28" customFormat="1" ht="30" customHeight="1">
      <c r="A21" s="38" t="s">
        <v>36</v>
      </c>
      <c r="B21" s="39" t="s">
        <v>129</v>
      </c>
      <c r="C21" s="38" t="s">
        <v>35</v>
      </c>
      <c r="D21" s="40">
        <v>89814.7</v>
      </c>
      <c r="E21" s="44"/>
      <c r="F21" s="35">
        <f t="shared" si="0"/>
        <v>0</v>
      </c>
    </row>
    <row r="22" spans="1:6" s="28" customFormat="1" ht="30" customHeight="1">
      <c r="A22" s="38" t="s">
        <v>37</v>
      </c>
      <c r="B22" s="39" t="s">
        <v>130</v>
      </c>
      <c r="C22" s="38" t="s">
        <v>35</v>
      </c>
      <c r="D22" s="40">
        <v>11231.7</v>
      </c>
      <c r="E22" s="44"/>
      <c r="F22" s="35">
        <f t="shared" si="0"/>
        <v>0</v>
      </c>
    </row>
    <row r="23" spans="1:6" s="28" customFormat="1" ht="30" customHeight="1">
      <c r="A23" s="57" t="s">
        <v>147</v>
      </c>
      <c r="B23" s="84" t="s">
        <v>148</v>
      </c>
      <c r="C23" s="57" t="s">
        <v>33</v>
      </c>
      <c r="D23" s="40"/>
      <c r="E23" s="44"/>
      <c r="F23" s="35"/>
    </row>
    <row r="24" spans="1:6" s="28" customFormat="1" ht="30" customHeight="1">
      <c r="A24" s="57" t="s">
        <v>149</v>
      </c>
      <c r="B24" s="84" t="s">
        <v>150</v>
      </c>
      <c r="C24" s="57" t="s">
        <v>151</v>
      </c>
      <c r="D24" s="40">
        <v>552</v>
      </c>
      <c r="E24" s="44"/>
      <c r="F24" s="35">
        <f t="shared" si="0"/>
        <v>0</v>
      </c>
    </row>
    <row r="25" spans="1:6" s="28" customFormat="1" ht="30" customHeight="1">
      <c r="A25" s="38" t="s">
        <v>56</v>
      </c>
      <c r="B25" s="39" t="s">
        <v>57</v>
      </c>
      <c r="C25" s="38" t="s">
        <v>33</v>
      </c>
      <c r="D25" s="40"/>
      <c r="E25" s="44"/>
      <c r="F25" s="35"/>
    </row>
    <row r="26" spans="1:6" s="28" customFormat="1" ht="30" customHeight="1">
      <c r="A26" s="38" t="s">
        <v>34</v>
      </c>
      <c r="B26" s="85" t="s">
        <v>153</v>
      </c>
      <c r="C26" s="38" t="s">
        <v>35</v>
      </c>
      <c r="D26" s="40">
        <v>84334.7</v>
      </c>
      <c r="E26" s="44"/>
      <c r="F26" s="35">
        <f t="shared" si="0"/>
        <v>0</v>
      </c>
    </row>
    <row r="27" spans="1:6" s="28" customFormat="1" ht="30" customHeight="1">
      <c r="A27" s="38" t="s">
        <v>131</v>
      </c>
      <c r="B27" s="39" t="s">
        <v>84</v>
      </c>
      <c r="C27" s="38"/>
      <c r="D27" s="40"/>
      <c r="E27" s="44"/>
      <c r="F27" s="35"/>
    </row>
    <row r="28" spans="1:6" s="28" customFormat="1" ht="30" customHeight="1">
      <c r="A28" s="38" t="s">
        <v>34</v>
      </c>
      <c r="B28" s="39" t="s">
        <v>97</v>
      </c>
      <c r="C28" s="38" t="s">
        <v>82</v>
      </c>
      <c r="D28" s="40">
        <v>7248.7</v>
      </c>
      <c r="E28" s="44"/>
      <c r="F28" s="35">
        <f t="shared" si="0"/>
        <v>0</v>
      </c>
    </row>
    <row r="29" spans="1:6" s="28" customFormat="1" ht="30" customHeight="1">
      <c r="A29" s="38" t="s">
        <v>58</v>
      </c>
      <c r="B29" s="39" t="s">
        <v>98</v>
      </c>
      <c r="C29" s="38"/>
      <c r="D29" s="40"/>
      <c r="E29" s="44"/>
      <c r="F29" s="35"/>
    </row>
    <row r="30" spans="1:6" s="28" customFormat="1" ht="30" customHeight="1">
      <c r="A30" s="38" t="s">
        <v>34</v>
      </c>
      <c r="B30" s="39" t="s">
        <v>99</v>
      </c>
      <c r="C30" s="38" t="s">
        <v>35</v>
      </c>
      <c r="D30" s="40">
        <v>780</v>
      </c>
      <c r="E30" s="44"/>
      <c r="F30" s="35">
        <f t="shared" si="0"/>
        <v>0</v>
      </c>
    </row>
    <row r="31" spans="1:6" s="28" customFormat="1" ht="30" customHeight="1">
      <c r="A31" s="38" t="s">
        <v>36</v>
      </c>
      <c r="B31" s="39" t="s">
        <v>100</v>
      </c>
      <c r="C31" s="38" t="s">
        <v>35</v>
      </c>
      <c r="D31" s="40">
        <v>110</v>
      </c>
      <c r="E31" s="44"/>
      <c r="F31" s="35">
        <f t="shared" si="0"/>
        <v>0</v>
      </c>
    </row>
    <row r="32" spans="1:6" s="28" customFormat="1" ht="30" customHeight="1">
      <c r="A32" s="38" t="s">
        <v>132</v>
      </c>
      <c r="B32" s="56" t="s">
        <v>101</v>
      </c>
      <c r="C32" s="38"/>
      <c r="D32" s="40"/>
      <c r="E32" s="44"/>
      <c r="F32" s="35"/>
    </row>
    <row r="33" spans="1:6" s="28" customFormat="1" ht="30" customHeight="1">
      <c r="A33" s="38" t="s">
        <v>34</v>
      </c>
      <c r="B33" s="56" t="s">
        <v>155</v>
      </c>
      <c r="C33" s="38" t="s">
        <v>82</v>
      </c>
      <c r="D33" s="40">
        <v>760</v>
      </c>
      <c r="E33" s="44"/>
      <c r="F33" s="35">
        <f t="shared" si="0"/>
        <v>0</v>
      </c>
    </row>
    <row r="34" spans="1:6" s="28" customFormat="1" ht="30" customHeight="1">
      <c r="A34" s="38" t="s">
        <v>133</v>
      </c>
      <c r="B34" s="39" t="s">
        <v>102</v>
      </c>
      <c r="C34" s="38"/>
      <c r="D34" s="40"/>
      <c r="E34" s="44"/>
      <c r="F34" s="35"/>
    </row>
    <row r="35" spans="1:6" s="28" customFormat="1" ht="30" customHeight="1">
      <c r="A35" s="38" t="s">
        <v>34</v>
      </c>
      <c r="B35" s="39" t="s">
        <v>103</v>
      </c>
      <c r="C35" s="38" t="s">
        <v>82</v>
      </c>
      <c r="D35" s="40">
        <v>1328.5</v>
      </c>
      <c r="E35" s="44"/>
      <c r="F35" s="35">
        <f t="shared" si="0"/>
        <v>0</v>
      </c>
    </row>
    <row r="36" spans="1:6" s="28" customFormat="1" ht="30" customHeight="1">
      <c r="A36" s="38" t="s">
        <v>134</v>
      </c>
      <c r="B36" s="39" t="s">
        <v>104</v>
      </c>
      <c r="C36" s="38"/>
      <c r="D36" s="40"/>
      <c r="E36" s="44"/>
      <c r="F36" s="35"/>
    </row>
    <row r="37" spans="1:6" s="28" customFormat="1" ht="30" customHeight="1">
      <c r="A37" s="38" t="s">
        <v>34</v>
      </c>
      <c r="B37" s="39" t="s">
        <v>107</v>
      </c>
      <c r="C37" s="38" t="s">
        <v>105</v>
      </c>
      <c r="D37" s="45">
        <v>138</v>
      </c>
      <c r="E37" s="44"/>
      <c r="F37" s="35">
        <f t="shared" si="0"/>
        <v>0</v>
      </c>
    </row>
    <row r="38" spans="1:6" s="28" customFormat="1" ht="30" customHeight="1">
      <c r="A38" s="38" t="s">
        <v>36</v>
      </c>
      <c r="B38" s="39" t="s">
        <v>108</v>
      </c>
      <c r="C38" s="38" t="s">
        <v>106</v>
      </c>
      <c r="D38" s="45">
        <v>70</v>
      </c>
      <c r="E38" s="44"/>
      <c r="F38" s="35">
        <f t="shared" si="0"/>
        <v>0</v>
      </c>
    </row>
    <row r="39" spans="1:6" s="28" customFormat="1" ht="30" customHeight="1">
      <c r="A39" s="38" t="s">
        <v>37</v>
      </c>
      <c r="B39" s="39" t="s">
        <v>109</v>
      </c>
      <c r="C39" s="38" t="s">
        <v>106</v>
      </c>
      <c r="D39" s="45">
        <v>71</v>
      </c>
      <c r="E39" s="44"/>
      <c r="F39" s="35">
        <f t="shared" si="0"/>
        <v>0</v>
      </c>
    </row>
    <row r="40" spans="1:6" ht="30" customHeight="1">
      <c r="A40" s="77" t="s">
        <v>59</v>
      </c>
      <c r="B40" s="77"/>
      <c r="C40" s="77"/>
      <c r="D40" s="71">
        <f>ROUND(SUM(F5:F39),0)</f>
        <v>0</v>
      </c>
      <c r="E40" s="71"/>
      <c r="F40" s="49" t="s">
        <v>30</v>
      </c>
    </row>
  </sheetData>
  <sheetProtection password="E1F6" sheet="1"/>
  <protectedRanges>
    <protectedRange sqref="E6 E8:E11 E13 E15 E17:E18 E20:E22 E24 E26 E28 E30:E31 E33 E35 E37:E39" name="区域1"/>
  </protectedRanges>
  <mergeCells count="6">
    <mergeCell ref="A1:F1"/>
    <mergeCell ref="B2:D2"/>
    <mergeCell ref="E2:F2"/>
    <mergeCell ref="A3:F3"/>
    <mergeCell ref="A40:C40"/>
    <mergeCell ref="D40:E40"/>
  </mergeCells>
  <printOptions horizontalCentered="1"/>
  <pageMargins left="0.7480314960629921" right="0.7480314960629921" top="0.7874015748031497" bottom="1.2598425196850394" header="0.5118110236220472" footer="0.787401574803149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9" sqref="D9:E9"/>
    </sheetView>
  </sheetViews>
  <sheetFormatPr defaultColWidth="9.00390625" defaultRowHeight="14.25"/>
  <cols>
    <col min="1" max="1" width="9.75390625" style="6" customWidth="1"/>
    <col min="2" max="2" width="28.375" style="7" customWidth="1"/>
    <col min="3" max="3" width="8.50390625" style="7" customWidth="1"/>
    <col min="4" max="4" width="10.625" style="15" customWidth="1"/>
    <col min="5" max="5" width="10.625" style="9" customWidth="1"/>
    <col min="6" max="6" width="12.125" style="9" customWidth="1"/>
    <col min="7" max="7" width="9.00390625" style="7" customWidth="1"/>
    <col min="8" max="8" width="14.625" style="7" customWidth="1"/>
    <col min="9" max="9" width="13.875" style="7" bestFit="1" customWidth="1"/>
    <col min="10" max="16384" width="9.00390625" style="7" customWidth="1"/>
  </cols>
  <sheetData>
    <row r="1" spans="1:6" ht="33" customHeight="1">
      <c r="A1" s="73" t="s">
        <v>0</v>
      </c>
      <c r="B1" s="73"/>
      <c r="C1" s="73"/>
      <c r="D1" s="66"/>
      <c r="E1" s="73"/>
      <c r="F1" s="73"/>
    </row>
    <row r="2" spans="1:6" ht="33" customHeight="1">
      <c r="A2" s="10" t="s">
        <v>1</v>
      </c>
      <c r="B2" s="74" t="str">
        <f>'第100章'!B2</f>
        <v>房山区良三路（K4+537～K8+493）大修工程</v>
      </c>
      <c r="C2" s="74"/>
      <c r="D2" s="68"/>
      <c r="E2" s="75" t="s">
        <v>31</v>
      </c>
      <c r="F2" s="75"/>
    </row>
    <row r="3" spans="1:6" ht="39.75" customHeight="1">
      <c r="A3" s="76" t="s">
        <v>60</v>
      </c>
      <c r="B3" s="76"/>
      <c r="C3" s="76"/>
      <c r="D3" s="70"/>
      <c r="E3" s="76"/>
      <c r="F3" s="76"/>
    </row>
    <row r="4" spans="1:6" ht="39.75" customHeight="1">
      <c r="A4" s="11" t="s">
        <v>4</v>
      </c>
      <c r="B4" s="12" t="s">
        <v>5</v>
      </c>
      <c r="C4" s="12" t="s">
        <v>6</v>
      </c>
      <c r="D4" s="16" t="s">
        <v>7</v>
      </c>
      <c r="E4" s="14" t="s">
        <v>8</v>
      </c>
      <c r="F4" s="14" t="s">
        <v>9</v>
      </c>
    </row>
    <row r="5" spans="1:8" s="28" customFormat="1" ht="39.75" customHeight="1">
      <c r="A5" s="38" t="s">
        <v>138</v>
      </c>
      <c r="B5" s="39" t="s">
        <v>85</v>
      </c>
      <c r="C5" s="38" t="s">
        <v>33</v>
      </c>
      <c r="D5" s="46"/>
      <c r="E5" s="47"/>
      <c r="F5" s="35"/>
      <c r="H5" s="31"/>
    </row>
    <row r="6" spans="1:8" s="28" customFormat="1" ht="39.75" customHeight="1">
      <c r="A6" s="38" t="s">
        <v>34</v>
      </c>
      <c r="B6" s="39" t="s">
        <v>139</v>
      </c>
      <c r="C6" s="38" t="s">
        <v>140</v>
      </c>
      <c r="D6" s="48">
        <v>1680</v>
      </c>
      <c r="E6" s="47"/>
      <c r="F6" s="35">
        <f>ROUND(D6*E6,0)</f>
        <v>0</v>
      </c>
      <c r="H6" s="31"/>
    </row>
    <row r="7" spans="1:8" s="28" customFormat="1" ht="39.75" customHeight="1">
      <c r="A7" s="38" t="s">
        <v>141</v>
      </c>
      <c r="B7" s="39" t="s">
        <v>86</v>
      </c>
      <c r="C7" s="38"/>
      <c r="D7" s="48"/>
      <c r="E7" s="47"/>
      <c r="F7" s="35"/>
      <c r="H7" s="31"/>
    </row>
    <row r="8" spans="1:8" s="28" customFormat="1" ht="39.75" customHeight="1">
      <c r="A8" s="38" t="s">
        <v>34</v>
      </c>
      <c r="B8" s="39" t="s">
        <v>87</v>
      </c>
      <c r="C8" s="38" t="s">
        <v>110</v>
      </c>
      <c r="D8" s="48">
        <v>1680</v>
      </c>
      <c r="E8" s="47"/>
      <c r="F8" s="35">
        <f>ROUND(D8*E8,0)</f>
        <v>0</v>
      </c>
      <c r="H8" s="31"/>
    </row>
    <row r="9" spans="1:6" ht="39.75" customHeight="1">
      <c r="A9" s="77" t="s">
        <v>61</v>
      </c>
      <c r="B9" s="77"/>
      <c r="C9" s="77"/>
      <c r="D9" s="71">
        <f>ROUND(SUM(F5:F8),0)</f>
        <v>0</v>
      </c>
      <c r="E9" s="71"/>
      <c r="F9" s="49" t="s">
        <v>30</v>
      </c>
    </row>
  </sheetData>
  <sheetProtection/>
  <protectedRanges>
    <protectedRange sqref="E6 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5" right="0.75" top="0.79" bottom="1.27" header="0.51" footer="0.99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19" sqref="E19"/>
    </sheetView>
  </sheetViews>
  <sheetFormatPr defaultColWidth="9.00390625" defaultRowHeight="14.25"/>
  <cols>
    <col min="1" max="1" width="9.75390625" style="6" customWidth="1"/>
    <col min="2" max="2" width="28.375" style="7" customWidth="1"/>
    <col min="3" max="3" width="8.50390625" style="7" customWidth="1"/>
    <col min="4" max="4" width="10.125" style="8" customWidth="1"/>
    <col min="5" max="5" width="10.625" style="9" customWidth="1"/>
    <col min="6" max="6" width="12.125" style="9" customWidth="1"/>
    <col min="7" max="7" width="9.00390625" style="7" customWidth="1"/>
    <col min="8" max="8" width="14.625" style="7" customWidth="1"/>
    <col min="9" max="9" width="13.875" style="7" bestFit="1" customWidth="1"/>
    <col min="10" max="16384" width="9.00390625" style="7" customWidth="1"/>
  </cols>
  <sheetData>
    <row r="1" spans="1:6" ht="33" customHeight="1">
      <c r="A1" s="73" t="s">
        <v>0</v>
      </c>
      <c r="B1" s="73"/>
      <c r="C1" s="73"/>
      <c r="D1" s="73"/>
      <c r="E1" s="73"/>
      <c r="F1" s="73"/>
    </row>
    <row r="2" spans="1:6" ht="33" customHeight="1">
      <c r="A2" s="10" t="s">
        <v>1</v>
      </c>
      <c r="B2" s="74" t="str">
        <f>'第100章'!B2</f>
        <v>房山区良三路（K4+537～K8+493）大修工程</v>
      </c>
      <c r="C2" s="74"/>
      <c r="D2" s="74"/>
      <c r="E2" s="75" t="s">
        <v>31</v>
      </c>
      <c r="F2" s="75"/>
    </row>
    <row r="3" spans="1:6" ht="39.75" customHeight="1">
      <c r="A3" s="76" t="s">
        <v>62</v>
      </c>
      <c r="B3" s="76"/>
      <c r="C3" s="76"/>
      <c r="D3" s="76"/>
      <c r="E3" s="76"/>
      <c r="F3" s="76"/>
    </row>
    <row r="4" spans="1:6" ht="45" customHeight="1">
      <c r="A4" s="11" t="s">
        <v>4</v>
      </c>
      <c r="B4" s="12" t="s">
        <v>5</v>
      </c>
      <c r="C4" s="12" t="s">
        <v>6</v>
      </c>
      <c r="D4" s="13" t="s">
        <v>7</v>
      </c>
      <c r="E4" s="14" t="s">
        <v>8</v>
      </c>
      <c r="F4" s="14" t="s">
        <v>9</v>
      </c>
    </row>
    <row r="5" spans="1:8" s="28" customFormat="1" ht="38.25" customHeight="1">
      <c r="A5" s="38" t="s">
        <v>63</v>
      </c>
      <c r="B5" s="39" t="s">
        <v>64</v>
      </c>
      <c r="C5" s="38" t="s">
        <v>33</v>
      </c>
      <c r="D5" s="45"/>
      <c r="E5" s="47"/>
      <c r="F5" s="35"/>
      <c r="H5" s="31"/>
    </row>
    <row r="6" spans="1:8" s="28" customFormat="1" ht="46.5" customHeight="1">
      <c r="A6" s="38" t="s">
        <v>34</v>
      </c>
      <c r="B6" s="39" t="s">
        <v>143</v>
      </c>
      <c r="C6" s="38" t="s">
        <v>110</v>
      </c>
      <c r="D6" s="40">
        <v>282</v>
      </c>
      <c r="E6" s="47"/>
      <c r="F6" s="35">
        <f>ROUND(D6*E6,0)</f>
        <v>0</v>
      </c>
      <c r="H6" s="31"/>
    </row>
    <row r="7" spans="1:6" ht="42" customHeight="1">
      <c r="A7" s="77" t="s">
        <v>142</v>
      </c>
      <c r="B7" s="77"/>
      <c r="C7" s="77"/>
      <c r="D7" s="71">
        <f>ROUND(SUM(F5:F6),0)</f>
        <v>0</v>
      </c>
      <c r="E7" s="71"/>
      <c r="F7" s="49" t="s">
        <v>30</v>
      </c>
    </row>
  </sheetData>
  <sheetProtection password="E1F6" sheet="1"/>
  <protectedRanges>
    <protectedRange sqref="E6" name="区域1"/>
  </protectedRanges>
  <mergeCells count="6">
    <mergeCell ref="A1:F1"/>
    <mergeCell ref="B2:D2"/>
    <mergeCell ref="E2:F2"/>
    <mergeCell ref="A3:F3"/>
    <mergeCell ref="A7:C7"/>
    <mergeCell ref="D7:E7"/>
  </mergeCells>
  <printOptions horizontalCentered="1"/>
  <pageMargins left="0.75" right="0.75" top="0.79" bottom="1.27" header="0.51" footer="0.99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2" width="9.625" style="0" customWidth="1"/>
    <col min="3" max="3" width="39.875" style="0" customWidth="1"/>
    <col min="4" max="4" width="20.75390625" style="0" customWidth="1"/>
  </cols>
  <sheetData>
    <row r="1" spans="1:4" ht="33" customHeight="1">
      <c r="A1" s="81" t="s">
        <v>65</v>
      </c>
      <c r="B1" s="81"/>
      <c r="C1" s="81"/>
      <c r="D1" s="81"/>
    </row>
    <row r="2" spans="1:4" s="1" customFormat="1" ht="33" customHeight="1">
      <c r="A2" s="2" t="str">
        <f>"工程名称："</f>
        <v>工程名称：</v>
      </c>
      <c r="B2" s="82" t="str">
        <f>'第100章'!B2</f>
        <v>房山区良三路（K4+537～K8+493）大修工程</v>
      </c>
      <c r="C2" s="82"/>
      <c r="D2" s="3" t="s">
        <v>31</v>
      </c>
    </row>
    <row r="3" spans="1:4" ht="33" customHeight="1">
      <c r="A3" s="4" t="s">
        <v>66</v>
      </c>
      <c r="B3" s="4" t="s">
        <v>67</v>
      </c>
      <c r="C3" s="4" t="s">
        <v>68</v>
      </c>
      <c r="D3" s="5" t="s">
        <v>69</v>
      </c>
    </row>
    <row r="4" spans="1:4" ht="33" customHeight="1">
      <c r="A4" s="50">
        <v>1</v>
      </c>
      <c r="B4" s="50">
        <v>100</v>
      </c>
      <c r="C4" s="50" t="s">
        <v>70</v>
      </c>
      <c r="D4" s="51">
        <f>'第100章'!D14</f>
        <v>0</v>
      </c>
    </row>
    <row r="5" spans="1:4" ht="33" customHeight="1">
      <c r="A5" s="50">
        <v>2</v>
      </c>
      <c r="B5" s="50">
        <v>200</v>
      </c>
      <c r="C5" s="50" t="s">
        <v>71</v>
      </c>
      <c r="D5" s="51">
        <f>'第200章'!D21</f>
        <v>0</v>
      </c>
    </row>
    <row r="6" spans="1:4" ht="33" customHeight="1">
      <c r="A6" s="50">
        <v>3</v>
      </c>
      <c r="B6" s="50">
        <v>300</v>
      </c>
      <c r="C6" s="50" t="s">
        <v>72</v>
      </c>
      <c r="D6" s="51">
        <f>'第300章 '!D40</f>
        <v>0</v>
      </c>
    </row>
    <row r="7" spans="1:4" ht="33" customHeight="1">
      <c r="A7" s="50">
        <v>4</v>
      </c>
      <c r="B7" s="50">
        <v>400</v>
      </c>
      <c r="C7" s="50" t="s">
        <v>73</v>
      </c>
      <c r="D7" s="51">
        <f>'第400章'!D9</f>
        <v>0</v>
      </c>
    </row>
    <row r="8" spans="1:4" ht="33" customHeight="1">
      <c r="A8" s="50">
        <v>5</v>
      </c>
      <c r="B8" s="50">
        <v>500</v>
      </c>
      <c r="C8" s="50" t="s">
        <v>74</v>
      </c>
      <c r="D8" s="51"/>
    </row>
    <row r="9" spans="1:4" ht="33" customHeight="1">
      <c r="A9" s="50">
        <v>6</v>
      </c>
      <c r="B9" s="50">
        <v>600</v>
      </c>
      <c r="C9" s="50" t="s">
        <v>75</v>
      </c>
      <c r="D9" s="51"/>
    </row>
    <row r="10" spans="1:4" ht="33" customHeight="1">
      <c r="A10" s="50">
        <v>7</v>
      </c>
      <c r="B10" s="50">
        <v>700</v>
      </c>
      <c r="C10" s="50" t="s">
        <v>76</v>
      </c>
      <c r="D10" s="51">
        <f>'第700章'!D7</f>
        <v>0</v>
      </c>
    </row>
    <row r="11" spans="1:4" ht="33" customHeight="1">
      <c r="A11" s="50">
        <v>8</v>
      </c>
      <c r="B11" s="78" t="s">
        <v>77</v>
      </c>
      <c r="C11" s="78"/>
      <c r="D11" s="52">
        <f>SUM(D4:D10)</f>
        <v>0</v>
      </c>
    </row>
    <row r="12" spans="1:4" ht="33" customHeight="1">
      <c r="A12" s="50">
        <v>9</v>
      </c>
      <c r="B12" s="78" t="s">
        <v>78</v>
      </c>
      <c r="C12" s="78"/>
      <c r="D12" s="52"/>
    </row>
    <row r="13" spans="1:4" ht="33" customHeight="1">
      <c r="A13" s="50">
        <v>10</v>
      </c>
      <c r="B13" s="78" t="s">
        <v>79</v>
      </c>
      <c r="C13" s="78"/>
      <c r="D13" s="52">
        <f>ROUND(31321854*1.5/100,0)</f>
        <v>469828</v>
      </c>
    </row>
    <row r="14" spans="1:4" ht="33" customHeight="1">
      <c r="A14" s="50">
        <v>11</v>
      </c>
      <c r="B14" s="83" t="s">
        <v>80</v>
      </c>
      <c r="C14" s="83"/>
      <c r="D14" s="52">
        <f>ROUND(D11-D12-D13,0)</f>
        <v>-469828</v>
      </c>
    </row>
    <row r="15" spans="1:4" ht="33" customHeight="1">
      <c r="A15" s="50">
        <v>12</v>
      </c>
      <c r="B15" s="78" t="s">
        <v>88</v>
      </c>
      <c r="C15" s="78"/>
      <c r="D15" s="52">
        <f>ROUND(D14*3%,0)</f>
        <v>-14095</v>
      </c>
    </row>
    <row r="16" spans="1:4" ht="33" customHeight="1">
      <c r="A16" s="50">
        <v>13</v>
      </c>
      <c r="B16" s="78" t="s">
        <v>81</v>
      </c>
      <c r="C16" s="78"/>
      <c r="D16" s="52">
        <f>D11+D15</f>
        <v>-14095</v>
      </c>
    </row>
    <row r="17" spans="1:4" ht="30" customHeight="1">
      <c r="A17" s="79"/>
      <c r="B17" s="80"/>
      <c r="C17" s="80"/>
      <c r="D17" s="80"/>
    </row>
  </sheetData>
  <sheetProtection password="E1F6" sheet="1"/>
  <mergeCells count="9">
    <mergeCell ref="B15:C15"/>
    <mergeCell ref="B16:C16"/>
    <mergeCell ref="A17:D17"/>
    <mergeCell ref="A1:D1"/>
    <mergeCell ref="B2:C2"/>
    <mergeCell ref="B11:C11"/>
    <mergeCell ref="B12:C12"/>
    <mergeCell ref="B13:C13"/>
    <mergeCell ref="B14:C14"/>
  </mergeCells>
  <printOptions horizontalCentered="1"/>
  <pageMargins left="0.75" right="0.75" top="0.75" bottom="1.97" header="0.31" footer="1.69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2018-01-18T01:38:57Z</cp:lastPrinted>
  <dcterms:created xsi:type="dcterms:W3CDTF">2008-04-07T07:00:19Z</dcterms:created>
  <dcterms:modified xsi:type="dcterms:W3CDTF">2018-01-18T01:47:07Z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