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350" tabRatio="610" activeTab="0"/>
  </bookViews>
  <sheets>
    <sheet name="第100章" sheetId="1" r:id="rId1"/>
    <sheet name="第200章" sheetId="2" r:id="rId2"/>
    <sheet name="第300章 " sheetId="3" r:id="rId3"/>
    <sheet name="第400章" sheetId="4" r:id="rId4"/>
    <sheet name="第700章" sheetId="5" r:id="rId5"/>
    <sheet name="汇总表" sheetId="6" r:id="rId6"/>
  </sheets>
  <definedNames>
    <definedName name="_xlnm.Print_Titles" localSheetId="1">'第200章'!$1:$4</definedName>
    <definedName name="_xlnm.Print_Titles" localSheetId="2">'第300章 '!$1:$4</definedName>
    <definedName name="_xlnm.Print_Titles" localSheetId="3">'第400章'!$1:$4</definedName>
    <definedName name="_xlnm.Print_Titles" localSheetId="4">'第700章'!$1:$4</definedName>
  </definedNames>
  <calcPr fullCalcOnLoad="1"/>
</workbook>
</file>

<file path=xl/sharedStrings.xml><?xml version="1.0" encoding="utf-8"?>
<sst xmlns="http://schemas.openxmlformats.org/spreadsheetml/2006/main" count="335" uniqueCount="177">
  <si>
    <t>工程量清单</t>
  </si>
  <si>
    <t>工程名称：</t>
  </si>
  <si>
    <t>货币单位：人民币元</t>
  </si>
  <si>
    <t>清单     第100章   总则</t>
  </si>
  <si>
    <t>子目号</t>
  </si>
  <si>
    <t>子目名称</t>
  </si>
  <si>
    <t>单位</t>
  </si>
  <si>
    <t>数量</t>
  </si>
  <si>
    <t>单价</t>
  </si>
  <si>
    <t>合价</t>
  </si>
  <si>
    <t>102-1</t>
  </si>
  <si>
    <t xml:space="preserve">竣工文件 </t>
  </si>
  <si>
    <t>总额</t>
  </si>
  <si>
    <t>102-2</t>
  </si>
  <si>
    <t>施工环保费</t>
  </si>
  <si>
    <t>102-3</t>
  </si>
  <si>
    <t>安全生产费</t>
  </si>
  <si>
    <t>103-1</t>
  </si>
  <si>
    <t>临时道路修建、养护与拆除（包括原道路的养护费和水利部门等配合协调费及交通导改)</t>
  </si>
  <si>
    <t>103-2</t>
  </si>
  <si>
    <t>临时占地</t>
  </si>
  <si>
    <t>103-3</t>
  </si>
  <si>
    <t>临时供电设施</t>
  </si>
  <si>
    <t>103-4</t>
  </si>
  <si>
    <t>电信设施的提供、维修与拆除</t>
  </si>
  <si>
    <t>103-5</t>
  </si>
  <si>
    <t>供水与排污设施</t>
  </si>
  <si>
    <t>104-1</t>
  </si>
  <si>
    <t>承包人驻地建设</t>
  </si>
  <si>
    <t>清单  第100章 合计   人民币</t>
  </si>
  <si>
    <t>元</t>
  </si>
  <si>
    <t xml:space="preserve">  货币单位：人民币元</t>
  </si>
  <si>
    <t>清单     第200章  路 基</t>
  </si>
  <si>
    <t>清单  第200章 合计   人民币</t>
  </si>
  <si>
    <t>清单     第300章  路面</t>
  </si>
  <si>
    <t>清单  第300章 合计   人民币</t>
  </si>
  <si>
    <t>清单     第400章  桥梁、涵洞</t>
  </si>
  <si>
    <t>清单  第400章 合计   人民币</t>
  </si>
  <si>
    <r>
      <t>清单     第7</t>
    </r>
    <r>
      <rPr>
        <b/>
        <sz val="16"/>
        <rFont val="宋体"/>
        <family val="0"/>
      </rPr>
      <t>00章  绿化及环境保护</t>
    </r>
  </si>
  <si>
    <t>工程量清单汇总表</t>
  </si>
  <si>
    <t>序号</t>
  </si>
  <si>
    <t>章次</t>
  </si>
  <si>
    <t>科   目   名   称</t>
  </si>
  <si>
    <t>金额（元）</t>
  </si>
  <si>
    <t>总则</t>
  </si>
  <si>
    <t>路基</t>
  </si>
  <si>
    <t>路面</t>
  </si>
  <si>
    <t>桥梁、涵洞</t>
  </si>
  <si>
    <t>隧道</t>
  </si>
  <si>
    <t>安全设施及预埋管线</t>
  </si>
  <si>
    <t>绿化及环境保护</t>
  </si>
  <si>
    <t>第100章至第700章清单合计</t>
  </si>
  <si>
    <t>已包含在清单合计中材料、工程设备、专业工程暂估价合计</t>
  </si>
  <si>
    <t>已包含在清单合计中的安全生产费(非竞争性部分)</t>
  </si>
  <si>
    <t>清单合计减去材料、工程设备、专业工程暂估价、安全生产费（非竞争性部分）合计(8-9-10=11)（评标价）</t>
  </si>
  <si>
    <t>投标价（8+12=13）</t>
  </si>
  <si>
    <t>按上项（11）金额的3%作为不可预见因素的暂定金额</t>
  </si>
  <si>
    <t>房山区房东路（K5+460-K14+100）大修工程</t>
  </si>
  <si>
    <r>
      <t>清单  第</t>
    </r>
    <r>
      <rPr>
        <sz val="11.5"/>
        <rFont val="宋体"/>
        <family val="0"/>
      </rPr>
      <t>700章 合计   人民币</t>
    </r>
  </si>
  <si>
    <t/>
  </si>
  <si>
    <r>
      <rPr>
        <sz val="11.5"/>
        <rFont val="宋体"/>
        <family val="0"/>
      </rPr>
      <t>202-2</t>
    </r>
  </si>
  <si>
    <r>
      <rPr>
        <sz val="11.5"/>
        <rFont val="宋体"/>
        <family val="0"/>
      </rPr>
      <t>挖除旧路面</t>
    </r>
  </si>
  <si>
    <r>
      <rPr>
        <sz val="11.5"/>
        <rFont val="宋体"/>
        <family val="0"/>
      </rPr>
      <t>-a</t>
    </r>
  </si>
  <si>
    <r>
      <rPr>
        <sz val="11.5"/>
        <rFont val="宋体"/>
        <family val="0"/>
      </rPr>
      <t>挖除旧路结构</t>
    </r>
  </si>
  <si>
    <r>
      <rPr>
        <sz val="11.5"/>
        <rFont val="宋体"/>
        <family val="0"/>
      </rPr>
      <t>m3</t>
    </r>
  </si>
  <si>
    <r>
      <rPr>
        <sz val="11.5"/>
        <rFont val="宋体"/>
        <family val="0"/>
      </rPr>
      <t>202-3</t>
    </r>
  </si>
  <si>
    <r>
      <rPr>
        <sz val="11.5"/>
        <rFont val="宋体"/>
        <family val="0"/>
      </rPr>
      <t>拆除结构物</t>
    </r>
  </si>
  <si>
    <r>
      <rPr>
        <sz val="11.5"/>
        <rFont val="宋体"/>
        <family val="0"/>
      </rPr>
      <t>破除旧路砼硬化路肩</t>
    </r>
  </si>
  <si>
    <r>
      <rPr>
        <sz val="11.5"/>
        <rFont val="宋体"/>
        <family val="0"/>
      </rPr>
      <t>-b</t>
    </r>
  </si>
  <si>
    <r>
      <rPr>
        <sz val="11.5"/>
        <rFont val="宋体"/>
        <family val="0"/>
      </rPr>
      <t>拆除乙3型砼路缘石</t>
    </r>
  </si>
  <si>
    <r>
      <rPr>
        <sz val="11.5"/>
        <rFont val="宋体"/>
        <family val="0"/>
      </rPr>
      <t>m</t>
    </r>
  </si>
  <si>
    <r>
      <rPr>
        <sz val="11.5"/>
        <rFont val="宋体"/>
        <family val="0"/>
      </rPr>
      <t>-c</t>
    </r>
  </si>
  <si>
    <r>
      <rPr>
        <sz val="11.5"/>
        <rFont val="宋体"/>
        <family val="0"/>
      </rPr>
      <t>拆除乙1型砼路缘石</t>
    </r>
  </si>
  <si>
    <r>
      <rPr>
        <sz val="11.5"/>
        <rFont val="宋体"/>
        <family val="0"/>
      </rPr>
      <t>-d</t>
    </r>
  </si>
  <si>
    <r>
      <rPr>
        <sz val="11.5"/>
        <rFont val="宋体"/>
        <family val="0"/>
      </rPr>
      <t>拆除砼树池并挖除树根</t>
    </r>
  </si>
  <si>
    <r>
      <rPr>
        <sz val="11.5"/>
        <rFont val="宋体"/>
        <family val="0"/>
      </rPr>
      <t>座</t>
    </r>
  </si>
  <si>
    <r>
      <rPr>
        <sz val="11.5"/>
        <rFont val="宋体"/>
        <family val="0"/>
      </rPr>
      <t>-e</t>
    </r>
  </si>
  <si>
    <r>
      <rPr>
        <sz val="11.5"/>
        <rFont val="宋体"/>
        <family val="0"/>
      </rPr>
      <t>拆除旧路过路管涵</t>
    </r>
  </si>
  <si>
    <r>
      <rPr>
        <sz val="11.5"/>
        <rFont val="宋体"/>
        <family val="0"/>
      </rPr>
      <t>-f</t>
    </r>
  </si>
  <si>
    <r>
      <rPr>
        <sz val="11.5"/>
        <rFont val="宋体"/>
        <family val="0"/>
      </rPr>
      <t>拆除盖板方沟</t>
    </r>
  </si>
  <si>
    <r>
      <rPr>
        <sz val="11.5"/>
        <rFont val="宋体"/>
        <family val="0"/>
      </rPr>
      <t>-g</t>
    </r>
  </si>
  <si>
    <r>
      <rPr>
        <sz val="11.5"/>
        <rFont val="宋体"/>
        <family val="0"/>
      </rPr>
      <t>拆除旧砖砌边沟</t>
    </r>
  </si>
  <si>
    <r>
      <rPr>
        <sz val="11.5"/>
        <rFont val="宋体"/>
        <family val="0"/>
      </rPr>
      <t>-h</t>
    </r>
  </si>
  <si>
    <r>
      <rPr>
        <sz val="11.5"/>
        <rFont val="宋体"/>
        <family val="0"/>
      </rPr>
      <t>拆除混凝土防撞墩</t>
    </r>
  </si>
  <si>
    <r>
      <rPr>
        <sz val="11.5"/>
        <rFont val="宋体"/>
        <family val="0"/>
      </rPr>
      <t>202-4</t>
    </r>
  </si>
  <si>
    <r>
      <rPr>
        <sz val="11.5"/>
        <rFont val="宋体"/>
        <family val="0"/>
      </rPr>
      <t>铣刨路面</t>
    </r>
  </si>
  <si>
    <r>
      <rPr>
        <sz val="11.5"/>
        <rFont val="宋体"/>
        <family val="0"/>
      </rPr>
      <t>铣刨旧路面层 3cm</t>
    </r>
  </si>
  <si>
    <r>
      <rPr>
        <sz val="11.5"/>
        <rFont val="宋体"/>
        <family val="0"/>
      </rPr>
      <t>m2</t>
    </r>
  </si>
  <si>
    <r>
      <rPr>
        <sz val="11.5"/>
        <rFont val="宋体"/>
        <family val="0"/>
      </rPr>
      <t>铣刨旧路面层、桥面 5cm</t>
    </r>
  </si>
  <si>
    <r>
      <rPr>
        <sz val="11.5"/>
        <rFont val="宋体"/>
        <family val="0"/>
      </rPr>
      <t>铣刨旧路面层 11cm</t>
    </r>
  </si>
  <si>
    <r>
      <rPr>
        <sz val="11.5"/>
        <rFont val="宋体"/>
        <family val="0"/>
      </rPr>
      <t>铣刨旧路面层 13cm</t>
    </r>
  </si>
  <si>
    <r>
      <rPr>
        <sz val="11.5"/>
        <rFont val="宋体"/>
        <family val="0"/>
      </rPr>
      <t>铣刨旧路结构（二灰基层） 11cm</t>
    </r>
  </si>
  <si>
    <r>
      <rPr>
        <sz val="11.5"/>
        <rFont val="宋体"/>
        <family val="0"/>
      </rPr>
      <t>铣刨旧路结构（二灰基层） 17cm</t>
    </r>
  </si>
  <si>
    <r>
      <rPr>
        <sz val="11.5"/>
        <rFont val="宋体"/>
        <family val="0"/>
      </rPr>
      <t>铣刨旧路结构（二灰基层） 18cm</t>
    </r>
  </si>
  <si>
    <r>
      <rPr>
        <sz val="11.5"/>
        <rFont val="宋体"/>
        <family val="0"/>
      </rPr>
      <t>旧水泥砼路面拉毛</t>
    </r>
  </si>
  <si>
    <r>
      <rPr>
        <sz val="11.5"/>
        <rFont val="宋体"/>
        <family val="0"/>
      </rPr>
      <t>202-5</t>
    </r>
  </si>
  <si>
    <r>
      <rPr>
        <sz val="11.5"/>
        <rFont val="宋体"/>
        <family val="0"/>
      </rPr>
      <t>旧沥青料回收</t>
    </r>
  </si>
  <si>
    <r>
      <rPr>
        <sz val="11.5"/>
        <rFont val="宋体"/>
        <family val="0"/>
      </rPr>
      <t>使用8年以上</t>
    </r>
  </si>
  <si>
    <r>
      <rPr>
        <sz val="11.5"/>
        <rFont val="宋体"/>
        <family val="0"/>
      </rPr>
      <t>t</t>
    </r>
  </si>
  <si>
    <r>
      <rPr>
        <sz val="11.5"/>
        <rFont val="宋体"/>
        <family val="0"/>
      </rPr>
      <t>203-1</t>
    </r>
  </si>
  <si>
    <r>
      <rPr>
        <sz val="11.5"/>
        <rFont val="宋体"/>
        <family val="0"/>
      </rPr>
      <t>路基挖方</t>
    </r>
  </si>
  <si>
    <r>
      <rPr>
        <sz val="11.5"/>
        <rFont val="宋体"/>
        <family val="0"/>
      </rPr>
      <t>挖除路基（含碾压）</t>
    </r>
  </si>
  <si>
    <r>
      <rPr>
        <sz val="11.5"/>
        <rFont val="宋体"/>
        <family val="0"/>
      </rPr>
      <t>207-9</t>
    </r>
  </si>
  <si>
    <r>
      <rPr>
        <sz val="11.5"/>
        <rFont val="宋体"/>
        <family val="0"/>
      </rPr>
      <t>边沟清淤</t>
    </r>
  </si>
  <si>
    <r>
      <rPr>
        <sz val="11.5"/>
        <rFont val="宋体"/>
        <family val="0"/>
      </rPr>
      <t>207-10</t>
    </r>
  </si>
  <si>
    <r>
      <rPr>
        <sz val="11.5"/>
        <rFont val="宋体"/>
        <family val="0"/>
      </rPr>
      <t>盖板边沟</t>
    </r>
  </si>
  <si>
    <r>
      <rPr>
        <sz val="11.5"/>
        <rFont val="宋体"/>
        <family val="0"/>
      </rPr>
      <t>重建盖板边沟</t>
    </r>
  </si>
  <si>
    <r>
      <rPr>
        <sz val="11.5"/>
        <rFont val="宋体"/>
        <family val="0"/>
      </rPr>
      <t>修复盖板方沟（更换方沟盖板）</t>
    </r>
  </si>
  <si>
    <r>
      <rPr>
        <sz val="11.5"/>
        <rFont val="宋体"/>
        <family val="0"/>
      </rPr>
      <t>新建盖板边沟</t>
    </r>
  </si>
  <si>
    <r>
      <rPr>
        <sz val="11.5"/>
        <rFont val="宋体"/>
        <family val="0"/>
      </rPr>
      <t>207-11</t>
    </r>
  </si>
  <si>
    <r>
      <rPr>
        <sz val="11.5"/>
        <rFont val="宋体"/>
        <family val="0"/>
      </rPr>
      <t>砖砌边沟</t>
    </r>
  </si>
  <si>
    <r>
      <rPr>
        <sz val="11.5"/>
        <rFont val="宋体"/>
        <family val="0"/>
      </rPr>
      <t>重建砖砌边沟</t>
    </r>
  </si>
  <si>
    <r>
      <rPr>
        <sz val="11.5"/>
        <rFont val="宋体"/>
        <family val="0"/>
      </rPr>
      <t>207-12</t>
    </r>
  </si>
  <si>
    <r>
      <rPr>
        <sz val="11.5"/>
        <rFont val="宋体"/>
        <family val="0"/>
      </rPr>
      <t>混凝土边沟</t>
    </r>
  </si>
  <si>
    <r>
      <rPr>
        <sz val="11.5"/>
        <rFont val="宋体"/>
        <family val="0"/>
      </rPr>
      <t>C25砼浅蝶边沟重建</t>
    </r>
  </si>
  <si>
    <r>
      <rPr>
        <sz val="11.5"/>
        <rFont val="宋体"/>
        <family val="0"/>
      </rPr>
      <t>305-1</t>
    </r>
  </si>
  <si>
    <r>
      <rPr>
        <sz val="11.5"/>
        <rFont val="宋体"/>
        <family val="0"/>
      </rPr>
      <t>石灰粉煤灰稳定碎石底基层及基层</t>
    </r>
  </si>
  <si>
    <r>
      <rPr>
        <sz val="11.5"/>
        <rFont val="宋体"/>
        <family val="0"/>
      </rPr>
      <t>二灰碎石基层 厚18cm</t>
    </r>
  </si>
  <si>
    <r>
      <rPr>
        <sz val="11.5"/>
        <rFont val="宋体"/>
        <family val="0"/>
      </rPr>
      <t>二灰碎石底基层 厚18cm</t>
    </r>
  </si>
  <si>
    <r>
      <rPr>
        <sz val="11.5"/>
        <rFont val="宋体"/>
        <family val="0"/>
      </rPr>
      <t>二灰碎石 2*18cm</t>
    </r>
  </si>
  <si>
    <r>
      <rPr>
        <sz val="11.5"/>
        <rFont val="宋体"/>
        <family val="0"/>
      </rPr>
      <t>308-1</t>
    </r>
  </si>
  <si>
    <r>
      <rPr>
        <sz val="11.5"/>
        <rFont val="宋体"/>
        <family val="0"/>
      </rPr>
      <t>透层</t>
    </r>
  </si>
  <si>
    <r>
      <rPr>
        <sz val="11.5"/>
        <rFont val="宋体"/>
        <family val="0"/>
      </rPr>
      <t>改性乳化沥青透层</t>
    </r>
  </si>
  <si>
    <r>
      <rPr>
        <sz val="11.5"/>
        <rFont val="宋体"/>
        <family val="0"/>
      </rPr>
      <t>308-2</t>
    </r>
  </si>
  <si>
    <r>
      <rPr>
        <sz val="11.5"/>
        <rFont val="宋体"/>
        <family val="0"/>
      </rPr>
      <t>粘层</t>
    </r>
  </si>
  <si>
    <r>
      <rPr>
        <sz val="11.5"/>
        <rFont val="宋体"/>
        <family val="0"/>
      </rPr>
      <t>改性乳化沥青粘层</t>
    </r>
  </si>
  <si>
    <r>
      <rPr>
        <sz val="11.5"/>
        <rFont val="宋体"/>
        <family val="0"/>
      </rPr>
      <t>308-3</t>
    </r>
  </si>
  <si>
    <r>
      <rPr>
        <sz val="11.5"/>
        <rFont val="宋体"/>
        <family val="0"/>
      </rPr>
      <t>热沥青灌缝</t>
    </r>
  </si>
  <si>
    <r>
      <rPr>
        <sz val="11.5"/>
        <rFont val="宋体"/>
        <family val="0"/>
      </rPr>
      <t>309-2</t>
    </r>
  </si>
  <si>
    <r>
      <rPr>
        <sz val="11.5"/>
        <rFont val="宋体"/>
        <family val="0"/>
      </rPr>
      <t>中粒式沥青混凝土</t>
    </r>
  </si>
  <si>
    <r>
      <rPr>
        <sz val="11.5"/>
        <rFont val="宋体"/>
        <family val="0"/>
      </rPr>
      <t>ZAC-16C  5cm</t>
    </r>
  </si>
  <si>
    <r>
      <rPr>
        <sz val="11.5"/>
        <rFont val="宋体"/>
        <family val="0"/>
      </rPr>
      <t>309-3</t>
    </r>
  </si>
  <si>
    <r>
      <rPr>
        <sz val="11.5"/>
        <rFont val="宋体"/>
        <family val="0"/>
      </rPr>
      <t>粗粒式沥青混凝土</t>
    </r>
  </si>
  <si>
    <r>
      <rPr>
        <sz val="11.5"/>
        <rFont val="宋体"/>
        <family val="0"/>
      </rPr>
      <t>ZAC-25C  8cm</t>
    </r>
  </si>
  <si>
    <r>
      <rPr>
        <sz val="11.5"/>
        <rFont val="宋体"/>
        <family val="0"/>
      </rPr>
      <t>厂拌乳化沥青冷再生 10cm</t>
    </r>
  </si>
  <si>
    <r>
      <rPr>
        <sz val="11.5"/>
        <rFont val="宋体"/>
        <family val="0"/>
      </rPr>
      <t>就地乳化沥青冷再生 10cm</t>
    </r>
  </si>
  <si>
    <r>
      <rPr>
        <sz val="11.5"/>
        <rFont val="宋体"/>
        <family val="0"/>
      </rPr>
      <t>310-2</t>
    </r>
  </si>
  <si>
    <r>
      <rPr>
        <sz val="11.5"/>
        <rFont val="宋体"/>
        <family val="0"/>
      </rPr>
      <t>封层</t>
    </r>
  </si>
  <si>
    <r>
      <rPr>
        <sz val="11.5"/>
        <rFont val="宋体"/>
        <family val="0"/>
      </rPr>
      <t>313-3</t>
    </r>
  </si>
  <si>
    <r>
      <rPr>
        <sz val="11.5"/>
        <rFont val="宋体"/>
        <family val="0"/>
      </rPr>
      <t>现浇混凝土加固土路肩</t>
    </r>
  </si>
  <si>
    <r>
      <rPr>
        <sz val="11.5"/>
        <rFont val="宋体"/>
        <family val="0"/>
      </rPr>
      <t>C20砼硬化路肩 厚15cm</t>
    </r>
  </si>
  <si>
    <r>
      <rPr>
        <sz val="11.5"/>
        <rFont val="宋体"/>
        <family val="0"/>
      </rPr>
      <t>313-5</t>
    </r>
  </si>
  <si>
    <r>
      <rPr>
        <sz val="11.5"/>
        <rFont val="宋体"/>
        <family val="0"/>
      </rPr>
      <t>混凝土预制块路缘石</t>
    </r>
  </si>
  <si>
    <r>
      <rPr>
        <sz val="11.5"/>
        <rFont val="宋体"/>
        <family val="0"/>
      </rPr>
      <t>新建乙3型砼路缘石</t>
    </r>
  </si>
  <si>
    <r>
      <rPr>
        <sz val="11.5"/>
        <rFont val="宋体"/>
        <family val="0"/>
      </rPr>
      <t>新建乙1型砼路缘石</t>
    </r>
  </si>
  <si>
    <r>
      <rPr>
        <sz val="11.5"/>
        <rFont val="宋体"/>
        <family val="0"/>
      </rPr>
      <t>313-6</t>
    </r>
  </si>
  <si>
    <r>
      <rPr>
        <sz val="11.5"/>
        <rFont val="宋体"/>
        <family val="0"/>
      </rPr>
      <t>人行步道</t>
    </r>
  </si>
  <si>
    <r>
      <rPr>
        <sz val="11.5"/>
        <rFont val="宋体"/>
        <family val="0"/>
      </rPr>
      <t>修复人行步道</t>
    </r>
  </si>
  <si>
    <r>
      <rPr>
        <sz val="11.5"/>
        <rFont val="宋体"/>
        <family val="0"/>
      </rPr>
      <t>C20砼硬化 15cm</t>
    </r>
  </si>
  <si>
    <r>
      <rPr>
        <sz val="11.5"/>
        <rFont val="宋体"/>
        <family val="0"/>
      </rPr>
      <t>314-1</t>
    </r>
  </si>
  <si>
    <r>
      <rPr>
        <sz val="11.5"/>
        <rFont val="宋体"/>
        <family val="0"/>
      </rPr>
      <t>排水管</t>
    </r>
  </si>
  <si>
    <r>
      <rPr>
        <sz val="11.5"/>
        <rFont val="宋体"/>
        <family val="0"/>
      </rPr>
      <t>新建过路管涵D400</t>
    </r>
  </si>
  <si>
    <r>
      <rPr>
        <sz val="11.5"/>
        <rFont val="宋体"/>
        <family val="0"/>
      </rPr>
      <t>314-8</t>
    </r>
  </si>
  <si>
    <r>
      <rPr>
        <sz val="11.5"/>
        <rFont val="宋体"/>
        <family val="0"/>
      </rPr>
      <t>检查井、雨水口</t>
    </r>
  </si>
  <si>
    <r>
      <rPr>
        <sz val="11.5"/>
        <rFont val="宋体"/>
        <family val="0"/>
      </rPr>
      <t>井周加固</t>
    </r>
  </si>
  <si>
    <r>
      <rPr>
        <sz val="11.5"/>
        <rFont val="宋体"/>
        <family val="0"/>
      </rPr>
      <t>处</t>
    </r>
  </si>
  <si>
    <r>
      <rPr>
        <sz val="11.5"/>
        <rFont val="宋体"/>
        <family val="0"/>
      </rPr>
      <t>新建双篦式雨水口</t>
    </r>
  </si>
  <si>
    <r>
      <rPr>
        <sz val="11.5"/>
        <rFont val="宋体"/>
        <family val="0"/>
      </rPr>
      <t>415-1</t>
    </r>
  </si>
  <si>
    <r>
      <rPr>
        <sz val="11.5"/>
        <rFont val="宋体"/>
        <family val="0"/>
      </rPr>
      <t>沥青混凝土桥面铺装</t>
    </r>
  </si>
  <si>
    <r>
      <rPr>
        <sz val="11.5"/>
        <rFont val="宋体"/>
        <family val="0"/>
      </rPr>
      <t>ZAC-16C 5cm</t>
    </r>
  </si>
  <si>
    <r>
      <rPr>
        <sz val="11.5"/>
        <rFont val="宋体"/>
        <family val="0"/>
      </rPr>
      <t>415-4</t>
    </r>
  </si>
  <si>
    <r>
      <rPr>
        <sz val="11.5"/>
        <rFont val="宋体"/>
        <family val="0"/>
      </rPr>
      <t>止水带</t>
    </r>
  </si>
  <si>
    <r>
      <rPr>
        <sz val="11.5"/>
        <rFont val="宋体"/>
        <family val="0"/>
      </rPr>
      <t>703-2</t>
    </r>
  </si>
  <si>
    <r>
      <rPr>
        <sz val="11.5"/>
        <rFont val="宋体"/>
        <family val="0"/>
      </rPr>
      <t>铺植草皮</t>
    </r>
  </si>
  <si>
    <r>
      <rPr>
        <sz val="11.5"/>
        <rFont val="宋体"/>
        <family val="0"/>
      </rPr>
      <t>冷季型草</t>
    </r>
  </si>
  <si>
    <r>
      <rPr>
        <sz val="11.5"/>
        <rFont val="宋体"/>
        <family val="0"/>
      </rPr>
      <t>704-1</t>
    </r>
  </si>
  <si>
    <r>
      <rPr>
        <sz val="11.5"/>
        <rFont val="宋体"/>
        <family val="0"/>
      </rPr>
      <t>人工种植乔木</t>
    </r>
  </si>
  <si>
    <r>
      <rPr>
        <sz val="11.5"/>
        <rFont val="宋体"/>
        <family val="0"/>
      </rPr>
      <t>国槐（胸径8-10cm，冠径2.5m以上）</t>
    </r>
  </si>
  <si>
    <r>
      <rPr>
        <sz val="11.5"/>
        <rFont val="宋体"/>
        <family val="0"/>
      </rPr>
      <t>株</t>
    </r>
  </si>
  <si>
    <r>
      <rPr>
        <sz val="11.5"/>
        <rFont val="宋体"/>
        <family val="0"/>
      </rPr>
      <t>704-2</t>
    </r>
  </si>
  <si>
    <r>
      <rPr>
        <sz val="11.5"/>
        <rFont val="宋体"/>
        <family val="0"/>
      </rPr>
      <t>人工种植灌木</t>
    </r>
  </si>
  <si>
    <r>
      <rPr>
        <sz val="11.5"/>
        <rFont val="宋体"/>
        <family val="0"/>
      </rPr>
      <t>圆柏球（高度0.5-1.2m）</t>
    </r>
  </si>
  <si>
    <r>
      <rPr>
        <sz val="11.5"/>
        <rFont val="宋体"/>
        <family val="0"/>
      </rPr>
      <t>粉刺玫（高度1.5-1.8m）</t>
    </r>
  </si>
  <si>
    <r>
      <rPr>
        <sz val="11.5"/>
        <rFont val="宋体"/>
        <family val="0"/>
      </rPr>
      <t>704-4</t>
    </r>
  </si>
  <si>
    <r>
      <rPr>
        <sz val="11.5"/>
        <rFont val="宋体"/>
        <family val="0"/>
      </rPr>
      <t>移除植物</t>
    </r>
  </si>
  <si>
    <t>同步摊铺改性乳化沥青封层</t>
  </si>
  <si>
    <t>同步摊铺改性乳化沥青下封层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</si>
</sst>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0.000"/>
    <numFmt numFmtId="179" formatCode="#0.00"/>
    <numFmt numFmtId="180" formatCode="#0"/>
    <numFmt numFmtId="181" formatCode="0.0_ "/>
    <numFmt numFmtId="182" formatCode="#0.0000"/>
    <numFmt numFmtId="183" formatCode="0.000_ "/>
    <numFmt numFmtId="184" formatCode="#0.0"/>
  </numFmts>
  <fonts count="64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1.5"/>
      <name val="宋体"/>
      <family val="0"/>
    </font>
    <font>
      <sz val="11.5"/>
      <name val="宋体"/>
      <family val="0"/>
    </font>
    <font>
      <b/>
      <sz val="12"/>
      <name val="宋体"/>
      <family val="0"/>
    </font>
    <font>
      <sz val="16"/>
      <name val="宋体"/>
      <family val="0"/>
    </font>
    <font>
      <sz val="11.5"/>
      <color indexed="8"/>
      <name val="宋体"/>
      <family val="0"/>
    </font>
    <font>
      <u val="single"/>
      <sz val="12"/>
      <color indexed="12"/>
      <name val="宋体"/>
      <family val="0"/>
    </font>
    <font>
      <sz val="10"/>
      <name val="Arial"/>
      <family val="2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1.5"/>
      <color indexed="10"/>
      <name val="宋体"/>
      <family val="0"/>
    </font>
    <font>
      <u val="single"/>
      <sz val="11.5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sz val="11.5"/>
      <name val="Calibri"/>
      <family val="0"/>
    </font>
    <font>
      <sz val="12"/>
      <color indexed="10"/>
      <name val="Calibri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  <font>
      <sz val="11.5"/>
      <color theme="1"/>
      <name val="Calibri"/>
      <family val="0"/>
    </font>
    <font>
      <sz val="11.5"/>
      <color rgb="FFFF0000"/>
      <name val="宋体"/>
      <family val="0"/>
    </font>
    <font>
      <sz val="11.5"/>
      <color rgb="FFFF0000"/>
      <name val="Calibri"/>
      <family val="0"/>
    </font>
    <font>
      <sz val="11.5"/>
      <color indexed="8"/>
      <name val="Calibri"/>
      <family val="0"/>
    </font>
    <font>
      <sz val="11.5"/>
      <color rgb="FF000000"/>
      <name val="宋体"/>
      <family val="0"/>
    </font>
    <font>
      <sz val="11.5"/>
      <color rgb="FF000000"/>
      <name val="Calibri"/>
      <family val="0"/>
    </font>
    <font>
      <u val="single"/>
      <sz val="11.5"/>
      <name val="Calibri"/>
      <family val="0"/>
    </font>
    <font>
      <b/>
      <sz val="16"/>
      <name val="Calibri"/>
      <family val="0"/>
    </font>
    <font>
      <u val="single"/>
      <sz val="11.5"/>
      <name val="Cambria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5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19" borderId="0" applyNumberFormat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22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21" borderId="8" applyNumberFormat="0" applyAlignment="0" applyProtection="0"/>
    <xf numFmtId="0" fontId="48" fillId="30" borderId="5" applyNumberFormat="0" applyAlignment="0" applyProtection="0"/>
    <xf numFmtId="0" fontId="10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0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 shrinkToFit="1"/>
    </xf>
    <xf numFmtId="176" fontId="4" fillId="0" borderId="10" xfId="0" applyNumberFormat="1" applyFont="1" applyBorder="1" applyAlignment="1" applyProtection="1">
      <alignment horizontal="center" vertical="center" shrinkToFit="1"/>
      <protection hidden="1"/>
    </xf>
    <xf numFmtId="0" fontId="49" fillId="0" borderId="0" xfId="0" applyFont="1" applyAlignment="1">
      <alignment vertical="center"/>
    </xf>
    <xf numFmtId="49" fontId="49" fillId="0" borderId="0" xfId="0" applyNumberFormat="1" applyFont="1" applyFill="1" applyAlignment="1">
      <alignment vertical="center"/>
    </xf>
    <xf numFmtId="177" fontId="49" fillId="0" borderId="0" xfId="0" applyNumberFormat="1" applyFont="1" applyAlignment="1">
      <alignment horizontal="center" vertical="center" shrinkToFit="1"/>
    </xf>
    <xf numFmtId="0" fontId="49" fillId="0" borderId="0" xfId="0" applyFont="1" applyAlignment="1">
      <alignment vertical="center" shrinkToFit="1"/>
    </xf>
    <xf numFmtId="49" fontId="49" fillId="0" borderId="0" xfId="0" applyNumberFormat="1" applyFont="1" applyFill="1" applyBorder="1" applyAlignment="1">
      <alignment vertical="center"/>
    </xf>
    <xf numFmtId="49" fontId="50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177" fontId="50" fillId="0" borderId="10" xfId="0" applyNumberFormat="1" applyFont="1" applyFill="1" applyBorder="1" applyAlignment="1">
      <alignment horizontal="center" vertical="center" shrinkToFit="1"/>
    </xf>
    <xf numFmtId="0" fontId="50" fillId="0" borderId="10" xfId="0" applyFont="1" applyFill="1" applyBorder="1" applyAlignment="1">
      <alignment horizontal="center" vertical="center" shrinkToFit="1"/>
    </xf>
    <xf numFmtId="176" fontId="51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52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53" fillId="0" borderId="0" xfId="0" applyFont="1" applyFill="1" applyAlignment="1">
      <alignment vertical="center"/>
    </xf>
    <xf numFmtId="0" fontId="5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177" fontId="49" fillId="0" borderId="0" xfId="0" applyNumberFormat="1" applyFont="1" applyFill="1" applyAlignment="1">
      <alignment horizontal="center" vertical="center" shrinkToFit="1"/>
    </xf>
    <xf numFmtId="0" fontId="0" fillId="0" borderId="0" xfId="0" applyFill="1" applyAlignment="1">
      <alignment vertical="center" shrinkToFit="1"/>
    </xf>
    <xf numFmtId="0" fontId="0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176" fontId="55" fillId="0" borderId="10" xfId="0" applyNumberFormat="1" applyFont="1" applyFill="1" applyBorder="1" applyAlignment="1" applyProtection="1">
      <alignment horizontal="center" vertical="center" shrinkToFit="1"/>
      <protection hidden="1"/>
    </xf>
    <xf numFmtId="177" fontId="56" fillId="0" borderId="0" xfId="0" applyNumberFormat="1" applyFont="1" applyFill="1" applyBorder="1" applyAlignment="1" applyProtection="1">
      <alignment horizontal="center" vertical="center" wrapText="1"/>
      <protection/>
    </xf>
    <xf numFmtId="0" fontId="54" fillId="0" borderId="0" xfId="0" applyFont="1" applyFill="1" applyBorder="1" applyAlignment="1">
      <alignment vertical="center"/>
    </xf>
    <xf numFmtId="176" fontId="57" fillId="0" borderId="0" xfId="0" applyNumberFormat="1" applyFont="1" applyFill="1" applyBorder="1" applyAlignment="1" applyProtection="1">
      <alignment horizontal="center" vertical="center" shrinkToFit="1"/>
      <protection hidden="1"/>
    </xf>
    <xf numFmtId="177" fontId="56" fillId="0" borderId="0" xfId="0" applyNumberFormat="1" applyFont="1" applyFill="1" applyBorder="1" applyAlignment="1" applyProtection="1">
      <alignment horizontal="center" vertical="center" shrinkToFit="1"/>
      <protection/>
    </xf>
    <xf numFmtId="0" fontId="6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0" fontId="7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left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2" fillId="0" borderId="0" xfId="0" applyFont="1" applyFill="1" applyAlignment="1">
      <alignment vertical="center"/>
    </xf>
    <xf numFmtId="0" fontId="53" fillId="0" borderId="0" xfId="0" applyFont="1" applyFill="1" applyAlignment="1">
      <alignment vertical="center"/>
    </xf>
    <xf numFmtId="0" fontId="51" fillId="0" borderId="10" xfId="0" applyFont="1" applyFill="1" applyBorder="1" applyAlignment="1">
      <alignment horizontal="left" vertical="center" shrinkToFit="1"/>
    </xf>
    <xf numFmtId="0" fontId="51" fillId="0" borderId="0" xfId="0" applyFont="1" applyAlignment="1">
      <alignment vertical="center"/>
    </xf>
    <xf numFmtId="0" fontId="51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left" vertical="center" shrinkToFit="1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9" fillId="33" borderId="10" xfId="51" applyNumberFormat="1" applyFont="1" applyFill="1" applyBorder="1" applyAlignment="1" applyProtection="1">
      <alignment horizontal="center" vertical="center" wrapText="1"/>
      <protection/>
    </xf>
    <xf numFmtId="0" fontId="59" fillId="33" borderId="10" xfId="51" applyNumberFormat="1" applyFont="1" applyFill="1" applyBorder="1" applyAlignment="1" applyProtection="1">
      <alignment horizontal="left" vertical="center" wrapText="1"/>
      <protection/>
    </xf>
    <xf numFmtId="178" fontId="59" fillId="33" borderId="10" xfId="51" applyNumberFormat="1" applyFont="1" applyFill="1" applyBorder="1" applyAlignment="1" applyProtection="1">
      <alignment horizontal="right" vertical="center" wrapText="1"/>
      <protection/>
    </xf>
    <xf numFmtId="179" fontId="59" fillId="33" borderId="10" xfId="51" applyNumberFormat="1" applyFont="1" applyFill="1" applyBorder="1" applyAlignment="1" applyProtection="1">
      <alignment horizontal="center" vertical="center" wrapText="1"/>
      <protection/>
    </xf>
    <xf numFmtId="0" fontId="59" fillId="33" borderId="10" xfId="40" applyNumberFormat="1" applyFont="1" applyFill="1" applyBorder="1" applyAlignment="1" applyProtection="1">
      <alignment horizontal="center" vertical="center" wrapText="1"/>
      <protection/>
    </xf>
    <xf numFmtId="0" fontId="59" fillId="33" borderId="10" xfId="40" applyNumberFormat="1" applyFont="1" applyFill="1" applyBorder="1" applyAlignment="1" applyProtection="1">
      <alignment horizontal="left" vertical="center" wrapText="1"/>
      <protection/>
    </xf>
    <xf numFmtId="178" fontId="59" fillId="33" borderId="10" xfId="40" applyNumberFormat="1" applyFont="1" applyFill="1" applyBorder="1" applyAlignment="1" applyProtection="1">
      <alignment horizontal="right" vertical="center" wrapText="1"/>
      <protection/>
    </xf>
    <xf numFmtId="179" fontId="59" fillId="33" borderId="10" xfId="40" applyNumberFormat="1" applyFont="1" applyFill="1" applyBorder="1" applyAlignment="1" applyProtection="1">
      <alignment horizontal="center" vertical="center" wrapText="1"/>
      <protection/>
    </xf>
    <xf numFmtId="0" fontId="59" fillId="33" borderId="10" xfId="41" applyNumberFormat="1" applyFont="1" applyFill="1" applyBorder="1" applyAlignment="1" applyProtection="1">
      <alignment horizontal="center" vertical="center" wrapText="1"/>
      <protection/>
    </xf>
    <xf numFmtId="0" fontId="59" fillId="33" borderId="10" xfId="41" applyNumberFormat="1" applyFont="1" applyFill="1" applyBorder="1" applyAlignment="1" applyProtection="1">
      <alignment horizontal="left" vertical="center" wrapText="1"/>
      <protection/>
    </xf>
    <xf numFmtId="178" fontId="59" fillId="33" borderId="10" xfId="41" applyNumberFormat="1" applyFont="1" applyFill="1" applyBorder="1" applyAlignment="1" applyProtection="1">
      <alignment horizontal="center" vertical="center" wrapText="1"/>
      <protection/>
    </xf>
    <xf numFmtId="179" fontId="59" fillId="33" borderId="10" xfId="41" applyNumberFormat="1" applyFont="1" applyFill="1" applyBorder="1" applyAlignment="1" applyProtection="1">
      <alignment horizontal="center" vertical="center" wrapText="1"/>
      <protection/>
    </xf>
    <xf numFmtId="0" fontId="59" fillId="33" borderId="10" xfId="42" applyNumberFormat="1" applyFont="1" applyFill="1" applyBorder="1" applyAlignment="1" applyProtection="1">
      <alignment horizontal="center" vertical="center" wrapText="1"/>
      <protection/>
    </xf>
    <xf numFmtId="0" fontId="59" fillId="33" borderId="10" xfId="42" applyNumberFormat="1" applyFont="1" applyFill="1" applyBorder="1" applyAlignment="1" applyProtection="1">
      <alignment horizontal="left" vertical="center" wrapText="1"/>
      <protection/>
    </xf>
    <xf numFmtId="178" fontId="59" fillId="33" borderId="10" xfId="42" applyNumberFormat="1" applyFont="1" applyFill="1" applyBorder="1" applyAlignment="1" applyProtection="1">
      <alignment horizontal="right" vertical="center" wrapText="1"/>
      <protection/>
    </xf>
    <xf numFmtId="179" fontId="59" fillId="33" borderId="10" xfId="42" applyNumberFormat="1" applyFont="1" applyFill="1" applyBorder="1" applyAlignment="1" applyProtection="1">
      <alignment horizontal="center" vertical="center" wrapText="1"/>
      <protection/>
    </xf>
    <xf numFmtId="180" fontId="59" fillId="33" borderId="10" xfId="42" applyNumberFormat="1" applyFont="1" applyFill="1" applyBorder="1" applyAlignment="1" applyProtection="1">
      <alignment horizontal="center" vertical="center" wrapText="1"/>
      <protection/>
    </xf>
    <xf numFmtId="180" fontId="59" fillId="33" borderId="10" xfId="40" applyNumberFormat="1" applyFont="1" applyFill="1" applyBorder="1" applyAlignment="1" applyProtection="1">
      <alignment horizontal="center" vertical="center" wrapText="1"/>
      <protection/>
    </xf>
    <xf numFmtId="180" fontId="59" fillId="33" borderId="10" xfId="51" applyNumberFormat="1" applyFont="1" applyFill="1" applyBorder="1" applyAlignment="1" applyProtection="1">
      <alignment horizontal="center" vertical="center" wrapText="1"/>
      <protection/>
    </xf>
    <xf numFmtId="176" fontId="60" fillId="33" borderId="12" xfId="43" applyNumberFormat="1" applyFont="1" applyFill="1" applyBorder="1" applyAlignment="1" applyProtection="1">
      <alignment horizontal="center" vertical="center" shrinkToFit="1"/>
      <protection/>
    </xf>
    <xf numFmtId="177" fontId="59" fillId="33" borderId="10" xfId="51" applyNumberFormat="1" applyFont="1" applyFill="1" applyBorder="1" applyAlignment="1" applyProtection="1">
      <alignment horizontal="center" vertical="center" shrinkToFit="1"/>
      <protection/>
    </xf>
    <xf numFmtId="177" fontId="59" fillId="33" borderId="10" xfId="40" applyNumberFormat="1" applyFont="1" applyFill="1" applyBorder="1" applyAlignment="1" applyProtection="1">
      <alignment horizontal="center" vertical="center" shrinkToFit="1"/>
      <protection/>
    </xf>
    <xf numFmtId="177" fontId="59" fillId="33" borderId="10" xfId="41" applyNumberFormat="1" applyFont="1" applyFill="1" applyBorder="1" applyAlignment="1" applyProtection="1">
      <alignment horizontal="center" vertical="center" shrinkToFit="1"/>
      <protection/>
    </xf>
    <xf numFmtId="177" fontId="59" fillId="33" borderId="10" xfId="42" applyNumberFormat="1" applyFont="1" applyFill="1" applyBorder="1" applyAlignment="1" applyProtection="1">
      <alignment horizontal="center" vertical="center" shrinkToFit="1"/>
      <protection/>
    </xf>
    <xf numFmtId="176" fontId="4" fillId="0" borderId="10" xfId="0" applyNumberFormat="1" applyFont="1" applyFill="1" applyBorder="1" applyAlignment="1" applyProtection="1">
      <alignment horizontal="center" vertical="center" shrinkToFit="1"/>
      <protection/>
    </xf>
    <xf numFmtId="0" fontId="4" fillId="0" borderId="10" xfId="4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 vertical="center"/>
    </xf>
    <xf numFmtId="176" fontId="61" fillId="0" borderId="10" xfId="0" applyNumberFormat="1" applyFont="1" applyFill="1" applyBorder="1" applyAlignment="1" applyProtection="1">
      <alignment horizontal="center" vertical="center"/>
      <protection hidden="1"/>
    </xf>
    <xf numFmtId="177" fontId="62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 applyProtection="1">
      <alignment horizontal="left" vertical="center" wrapText="1"/>
      <protection hidden="1"/>
    </xf>
    <xf numFmtId="177" fontId="49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>
      <alignment horizontal="center" vertical="center" shrinkToFit="1"/>
    </xf>
    <xf numFmtId="177" fontId="62" fillId="0" borderId="10" xfId="0" applyNumberFormat="1" applyFont="1" applyFill="1" applyBorder="1" applyAlignment="1">
      <alignment horizontal="center" vertical="center"/>
    </xf>
    <xf numFmtId="176" fontId="61" fillId="0" borderId="10" xfId="0" applyNumberFormat="1" applyFont="1" applyFill="1" applyBorder="1" applyAlignment="1" applyProtection="1">
      <alignment horizontal="center" vertical="center" shrinkToFit="1"/>
      <protection hidden="1"/>
    </xf>
    <xf numFmtId="176" fontId="63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62" fillId="0" borderId="0" xfId="0" applyFont="1" applyFill="1" applyAlignment="1">
      <alignment horizontal="center" vertical="center"/>
    </xf>
    <xf numFmtId="0" fontId="49" fillId="0" borderId="0" xfId="0" applyFont="1" applyFill="1" applyBorder="1" applyAlignment="1" applyProtection="1">
      <alignment horizontal="left" vertical="center" wrapText="1"/>
      <protection hidden="1"/>
    </xf>
    <xf numFmtId="0" fontId="49" fillId="0" borderId="0" xfId="0" applyFont="1" applyFill="1" applyBorder="1" applyAlignment="1">
      <alignment horizontal="center" vertical="center" shrinkToFit="1"/>
    </xf>
    <xf numFmtId="0" fontId="62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2" xfId="44"/>
    <cellStyle name="常规 3" xfId="45"/>
    <cellStyle name="常规 4" xfId="46"/>
    <cellStyle name="常规 5" xfId="47"/>
    <cellStyle name="常规 6" xfId="48"/>
    <cellStyle name="常规 7" xfId="49"/>
    <cellStyle name="常规 8" xfId="50"/>
    <cellStyle name="常规 9" xfId="51"/>
    <cellStyle name="Hyperlink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Followed Hyperlink" xfId="73"/>
    <cellStyle name="注释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PageLayoutView="0" workbookViewId="0" topLeftCell="A1">
      <selection activeCell="E5" sqref="E5"/>
    </sheetView>
  </sheetViews>
  <sheetFormatPr defaultColWidth="9.00390625" defaultRowHeight="14.25"/>
  <cols>
    <col min="1" max="1" width="9.125" style="23" customWidth="1"/>
    <col min="2" max="2" width="27.625" style="23" customWidth="1"/>
    <col min="3" max="3" width="8.625" style="23" customWidth="1"/>
    <col min="4" max="6" width="11.625" style="23" customWidth="1"/>
    <col min="7" max="16384" width="9.00390625" style="23" customWidth="1"/>
  </cols>
  <sheetData>
    <row r="1" spans="1:6" ht="33" customHeight="1">
      <c r="A1" s="76" t="s">
        <v>0</v>
      </c>
      <c r="B1" s="76"/>
      <c r="C1" s="76"/>
      <c r="D1" s="76"/>
      <c r="E1" s="76"/>
      <c r="F1" s="76"/>
    </row>
    <row r="2" spans="1:6" s="20" customFormat="1" ht="33" customHeight="1">
      <c r="A2" s="20" t="s">
        <v>1</v>
      </c>
      <c r="B2" s="77" t="s">
        <v>57</v>
      </c>
      <c r="C2" s="78"/>
      <c r="D2" s="78"/>
      <c r="E2" s="79" t="s">
        <v>2</v>
      </c>
      <c r="F2" s="79"/>
    </row>
    <row r="3" spans="1:6" s="35" customFormat="1" ht="33" customHeight="1">
      <c r="A3" s="80" t="s">
        <v>3</v>
      </c>
      <c r="B3" s="80"/>
      <c r="C3" s="80"/>
      <c r="D3" s="80"/>
      <c r="E3" s="80"/>
      <c r="F3" s="80"/>
    </row>
    <row r="4" spans="1:6" ht="33" customHeight="1">
      <c r="A4" s="28" t="s">
        <v>4</v>
      </c>
      <c r="B4" s="28" t="s">
        <v>5</v>
      </c>
      <c r="C4" s="28" t="s">
        <v>6</v>
      </c>
      <c r="D4" s="28" t="s">
        <v>7</v>
      </c>
      <c r="E4" s="28" t="s">
        <v>8</v>
      </c>
      <c r="F4" s="28" t="s">
        <v>9</v>
      </c>
    </row>
    <row r="5" spans="1:6" s="36" customFormat="1" ht="33" customHeight="1">
      <c r="A5" s="37" t="s">
        <v>10</v>
      </c>
      <c r="B5" s="38" t="s">
        <v>11</v>
      </c>
      <c r="C5" s="37" t="s">
        <v>12</v>
      </c>
      <c r="D5" s="39">
        <v>1</v>
      </c>
      <c r="E5" s="69"/>
      <c r="F5" s="18">
        <f>ROUND(D5*E5,0)</f>
        <v>0</v>
      </c>
    </row>
    <row r="6" spans="1:6" s="36" customFormat="1" ht="33" customHeight="1">
      <c r="A6" s="37" t="s">
        <v>13</v>
      </c>
      <c r="B6" s="38" t="s">
        <v>14</v>
      </c>
      <c r="C6" s="37" t="s">
        <v>12</v>
      </c>
      <c r="D6" s="39">
        <v>1</v>
      </c>
      <c r="E6" s="69"/>
      <c r="F6" s="18">
        <f aca="true" t="shared" si="0" ref="F6:F13">ROUND(D6*E6,0)</f>
        <v>0</v>
      </c>
    </row>
    <row r="7" spans="1:6" s="36" customFormat="1" ht="33" customHeight="1">
      <c r="A7" s="37" t="s">
        <v>15</v>
      </c>
      <c r="B7" s="38" t="s">
        <v>16</v>
      </c>
      <c r="C7" s="37" t="s">
        <v>12</v>
      </c>
      <c r="D7" s="39">
        <v>1</v>
      </c>
      <c r="E7" s="69"/>
      <c r="F7" s="18">
        <f t="shared" si="0"/>
        <v>0</v>
      </c>
    </row>
    <row r="8" spans="1:6" s="36" customFormat="1" ht="45" customHeight="1">
      <c r="A8" s="37" t="s">
        <v>17</v>
      </c>
      <c r="B8" s="38" t="s">
        <v>18</v>
      </c>
      <c r="C8" s="37" t="s">
        <v>12</v>
      </c>
      <c r="D8" s="39">
        <v>1</v>
      </c>
      <c r="E8" s="69"/>
      <c r="F8" s="18">
        <f t="shared" si="0"/>
        <v>0</v>
      </c>
    </row>
    <row r="9" spans="1:6" s="36" customFormat="1" ht="33" customHeight="1">
      <c r="A9" s="37" t="s">
        <v>19</v>
      </c>
      <c r="B9" s="38" t="s">
        <v>20</v>
      </c>
      <c r="C9" s="37" t="s">
        <v>12</v>
      </c>
      <c r="D9" s="39">
        <v>1</v>
      </c>
      <c r="E9" s="69"/>
      <c r="F9" s="18">
        <f t="shared" si="0"/>
        <v>0</v>
      </c>
    </row>
    <row r="10" spans="1:6" s="36" customFormat="1" ht="33" customHeight="1">
      <c r="A10" s="37" t="s">
        <v>21</v>
      </c>
      <c r="B10" s="38" t="s">
        <v>22</v>
      </c>
      <c r="C10" s="37" t="s">
        <v>12</v>
      </c>
      <c r="D10" s="39">
        <v>1</v>
      </c>
      <c r="E10" s="69"/>
      <c r="F10" s="18">
        <f t="shared" si="0"/>
        <v>0</v>
      </c>
    </row>
    <row r="11" spans="1:6" s="36" customFormat="1" ht="33" customHeight="1">
      <c r="A11" s="37" t="s">
        <v>23</v>
      </c>
      <c r="B11" s="38" t="s">
        <v>24</v>
      </c>
      <c r="C11" s="37" t="s">
        <v>12</v>
      </c>
      <c r="D11" s="39">
        <v>1</v>
      </c>
      <c r="E11" s="69"/>
      <c r="F11" s="18">
        <f t="shared" si="0"/>
        <v>0</v>
      </c>
    </row>
    <row r="12" spans="1:6" s="36" customFormat="1" ht="33" customHeight="1">
      <c r="A12" s="37" t="s">
        <v>25</v>
      </c>
      <c r="B12" s="38" t="s">
        <v>26</v>
      </c>
      <c r="C12" s="37" t="s">
        <v>12</v>
      </c>
      <c r="D12" s="39">
        <v>1</v>
      </c>
      <c r="E12" s="69"/>
      <c r="F12" s="18">
        <f t="shared" si="0"/>
        <v>0</v>
      </c>
    </row>
    <row r="13" spans="1:6" s="36" customFormat="1" ht="33" customHeight="1">
      <c r="A13" s="37" t="s">
        <v>27</v>
      </c>
      <c r="B13" s="38" t="s">
        <v>28</v>
      </c>
      <c r="C13" s="37" t="s">
        <v>12</v>
      </c>
      <c r="D13" s="39">
        <v>1</v>
      </c>
      <c r="E13" s="69"/>
      <c r="F13" s="18">
        <f t="shared" si="0"/>
        <v>0</v>
      </c>
    </row>
    <row r="14" spans="1:14" s="47" customFormat="1" ht="33" customHeight="1">
      <c r="A14" s="81" t="s">
        <v>29</v>
      </c>
      <c r="B14" s="81"/>
      <c r="C14" s="81"/>
      <c r="D14" s="82">
        <f>ROUND(SUM(F5:F13),0)</f>
        <v>0</v>
      </c>
      <c r="E14" s="82"/>
      <c r="F14" s="48" t="s">
        <v>30</v>
      </c>
      <c r="G14" s="49"/>
      <c r="H14" s="49"/>
      <c r="I14" s="49"/>
      <c r="J14" s="49"/>
      <c r="K14" s="49"/>
      <c r="L14" s="49"/>
      <c r="M14" s="49"/>
      <c r="N14" s="49"/>
    </row>
    <row r="15" ht="32.25" customHeight="1"/>
    <row r="16" ht="25.5" customHeight="1">
      <c r="A16" s="40"/>
    </row>
  </sheetData>
  <sheetProtection password="E1F6" sheet="1"/>
  <protectedRanges>
    <protectedRange sqref="E5:E13" name="区域1"/>
  </protectedRanges>
  <mergeCells count="6">
    <mergeCell ref="A1:F1"/>
    <mergeCell ref="B2:D2"/>
    <mergeCell ref="E2:F2"/>
    <mergeCell ref="A3:F3"/>
    <mergeCell ref="A14:C14"/>
    <mergeCell ref="D14:E14"/>
  </mergeCells>
  <printOptions horizontalCentered="1"/>
  <pageMargins left="0.7480314960629921" right="0.7480314960629921" top="0.4724409448818898" bottom="1.968503937007874" header="0.31496062992125984" footer="1.5748031496062993"/>
  <pageSetup horizontalDpi="600" verticalDpi="600" orientation="portrait" paperSize="9" r:id="rId1"/>
  <headerFooter>
    <oddFooter xml:space="preserve">&amp;L&amp;"宋体,加粗"&amp;11投标书签署人签字：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E6" sqref="E6"/>
    </sheetView>
  </sheetViews>
  <sheetFormatPr defaultColWidth="9.00390625" defaultRowHeight="14.25"/>
  <cols>
    <col min="1" max="1" width="9.125" style="23" customWidth="1"/>
    <col min="2" max="2" width="27.625" style="24" customWidth="1"/>
    <col min="3" max="3" width="8.625" style="23" customWidth="1"/>
    <col min="4" max="4" width="11.625" style="25" customWidth="1"/>
    <col min="5" max="6" width="11.625" style="26" customWidth="1"/>
    <col min="7" max="8" width="9.00390625" style="23" customWidth="1"/>
    <col min="9" max="9" width="18.375" style="23" bestFit="1" customWidth="1"/>
    <col min="10" max="16384" width="9.00390625" style="23" customWidth="1"/>
  </cols>
  <sheetData>
    <row r="1" spans="1:6" ht="33.75" customHeight="1">
      <c r="A1" s="76" t="s">
        <v>0</v>
      </c>
      <c r="B1" s="76"/>
      <c r="C1" s="76"/>
      <c r="D1" s="83"/>
      <c r="E1" s="76"/>
      <c r="F1" s="76"/>
    </row>
    <row r="2" spans="1:6" s="20" customFormat="1" ht="33.75" customHeight="1">
      <c r="A2" s="27" t="s">
        <v>1</v>
      </c>
      <c r="B2" s="84" t="str">
        <f>'第100章'!B2</f>
        <v>房山区房东路（K5+460-K14+100）大修工程</v>
      </c>
      <c r="C2" s="84"/>
      <c r="D2" s="85"/>
      <c r="E2" s="86" t="s">
        <v>31</v>
      </c>
      <c r="F2" s="86"/>
    </row>
    <row r="3" spans="1:6" ht="30" customHeight="1">
      <c r="A3" s="80" t="s">
        <v>32</v>
      </c>
      <c r="B3" s="80"/>
      <c r="C3" s="80"/>
      <c r="D3" s="87"/>
      <c r="E3" s="80"/>
      <c r="F3" s="80"/>
    </row>
    <row r="4" spans="1:6" ht="30" customHeight="1">
      <c r="A4" s="28" t="s">
        <v>4</v>
      </c>
      <c r="B4" s="28" t="s">
        <v>5</v>
      </c>
      <c r="C4" s="28" t="s">
        <v>6</v>
      </c>
      <c r="D4" s="16" t="s">
        <v>7</v>
      </c>
      <c r="E4" s="29" t="s">
        <v>8</v>
      </c>
      <c r="F4" s="29" t="s">
        <v>9</v>
      </c>
    </row>
    <row r="5" spans="1:6" s="21" customFormat="1" ht="30" customHeight="1">
      <c r="A5" s="50" t="s">
        <v>60</v>
      </c>
      <c r="B5" s="51" t="s">
        <v>61</v>
      </c>
      <c r="C5" s="50" t="s">
        <v>59</v>
      </c>
      <c r="D5" s="52"/>
      <c r="E5" s="70"/>
      <c r="F5" s="30"/>
    </row>
    <row r="6" spans="1:6" s="21" customFormat="1" ht="30" customHeight="1">
      <c r="A6" s="50" t="s">
        <v>62</v>
      </c>
      <c r="B6" s="51" t="s">
        <v>63</v>
      </c>
      <c r="C6" s="50" t="s">
        <v>64</v>
      </c>
      <c r="D6" s="53">
        <v>699</v>
      </c>
      <c r="E6" s="70"/>
      <c r="F6" s="30">
        <f>ROUND(D6*E6,0)</f>
        <v>0</v>
      </c>
    </row>
    <row r="7" spans="1:6" s="21" customFormat="1" ht="30" customHeight="1">
      <c r="A7" s="50" t="s">
        <v>65</v>
      </c>
      <c r="B7" s="51" t="s">
        <v>66</v>
      </c>
      <c r="C7" s="50" t="s">
        <v>59</v>
      </c>
      <c r="D7" s="53"/>
      <c r="E7" s="70"/>
      <c r="F7" s="30"/>
    </row>
    <row r="8" spans="1:6" s="21" customFormat="1" ht="30" customHeight="1">
      <c r="A8" s="50" t="s">
        <v>62</v>
      </c>
      <c r="B8" s="51" t="s">
        <v>67</v>
      </c>
      <c r="C8" s="50" t="s">
        <v>64</v>
      </c>
      <c r="D8" s="53">
        <v>976</v>
      </c>
      <c r="E8" s="70"/>
      <c r="F8" s="30">
        <f aca="true" t="shared" si="0" ref="F8:F37">ROUND(D8*E8,0)</f>
        <v>0</v>
      </c>
    </row>
    <row r="9" spans="1:6" s="21" customFormat="1" ht="30" customHeight="1">
      <c r="A9" s="50" t="s">
        <v>68</v>
      </c>
      <c r="B9" s="51" t="s">
        <v>69</v>
      </c>
      <c r="C9" s="50" t="s">
        <v>70</v>
      </c>
      <c r="D9" s="53">
        <v>11388</v>
      </c>
      <c r="E9" s="70"/>
      <c r="F9" s="30">
        <f t="shared" si="0"/>
        <v>0</v>
      </c>
    </row>
    <row r="10" spans="1:6" s="21" customFormat="1" ht="30" customHeight="1">
      <c r="A10" s="50" t="s">
        <v>71</v>
      </c>
      <c r="B10" s="51" t="s">
        <v>72</v>
      </c>
      <c r="C10" s="50" t="s">
        <v>70</v>
      </c>
      <c r="D10" s="53">
        <v>3860</v>
      </c>
      <c r="E10" s="70"/>
      <c r="F10" s="30">
        <f t="shared" si="0"/>
        <v>0</v>
      </c>
    </row>
    <row r="11" spans="1:6" s="21" customFormat="1" ht="30" customHeight="1">
      <c r="A11" s="50" t="s">
        <v>73</v>
      </c>
      <c r="B11" s="51" t="s">
        <v>74</v>
      </c>
      <c r="C11" s="50" t="s">
        <v>75</v>
      </c>
      <c r="D11" s="68">
        <v>20</v>
      </c>
      <c r="E11" s="70"/>
      <c r="F11" s="30">
        <f t="shared" si="0"/>
        <v>0</v>
      </c>
    </row>
    <row r="12" spans="1:9" s="21" customFormat="1" ht="30" customHeight="1">
      <c r="A12" s="50" t="s">
        <v>76</v>
      </c>
      <c r="B12" s="51" t="s">
        <v>77</v>
      </c>
      <c r="C12" s="50" t="s">
        <v>64</v>
      </c>
      <c r="D12" s="53">
        <v>23</v>
      </c>
      <c r="E12" s="70"/>
      <c r="F12" s="30">
        <f t="shared" si="0"/>
        <v>0</v>
      </c>
      <c r="I12" s="42"/>
    </row>
    <row r="13" spans="1:9" s="21" customFormat="1" ht="30" customHeight="1">
      <c r="A13" s="50" t="s">
        <v>78</v>
      </c>
      <c r="B13" s="51" t="s">
        <v>79</v>
      </c>
      <c r="C13" s="50" t="s">
        <v>64</v>
      </c>
      <c r="D13" s="53">
        <v>1138</v>
      </c>
      <c r="E13" s="70"/>
      <c r="F13" s="30">
        <f t="shared" si="0"/>
        <v>0</v>
      </c>
      <c r="I13" s="42"/>
    </row>
    <row r="14" spans="1:9" s="21" customFormat="1" ht="30" customHeight="1">
      <c r="A14" s="50" t="s">
        <v>80</v>
      </c>
      <c r="B14" s="51" t="s">
        <v>81</v>
      </c>
      <c r="C14" s="50" t="s">
        <v>64</v>
      </c>
      <c r="D14" s="53">
        <v>123</v>
      </c>
      <c r="E14" s="70"/>
      <c r="F14" s="30">
        <f t="shared" si="0"/>
        <v>0</v>
      </c>
      <c r="I14" s="42"/>
    </row>
    <row r="15" spans="1:6" s="21" customFormat="1" ht="30" customHeight="1">
      <c r="A15" s="50" t="s">
        <v>82</v>
      </c>
      <c r="B15" s="51" t="s">
        <v>83</v>
      </c>
      <c r="C15" s="50" t="s">
        <v>64</v>
      </c>
      <c r="D15" s="53">
        <v>10</v>
      </c>
      <c r="E15" s="70"/>
      <c r="F15" s="30">
        <f t="shared" si="0"/>
        <v>0</v>
      </c>
    </row>
    <row r="16" spans="1:6" s="21" customFormat="1" ht="30" customHeight="1">
      <c r="A16" s="50" t="s">
        <v>84</v>
      </c>
      <c r="B16" s="51" t="s">
        <v>85</v>
      </c>
      <c r="C16" s="50" t="s">
        <v>59</v>
      </c>
      <c r="D16" s="53"/>
      <c r="E16" s="70"/>
      <c r="F16" s="30"/>
    </row>
    <row r="17" spans="1:6" s="21" customFormat="1" ht="30" customHeight="1">
      <c r="A17" s="50" t="s">
        <v>62</v>
      </c>
      <c r="B17" s="51" t="s">
        <v>86</v>
      </c>
      <c r="C17" s="50" t="s">
        <v>87</v>
      </c>
      <c r="D17" s="53">
        <v>19613</v>
      </c>
      <c r="E17" s="70"/>
      <c r="F17" s="30">
        <f t="shared" si="0"/>
        <v>0</v>
      </c>
    </row>
    <row r="18" spans="1:6" s="21" customFormat="1" ht="30" customHeight="1">
      <c r="A18" s="50" t="s">
        <v>68</v>
      </c>
      <c r="B18" s="51" t="s">
        <v>88</v>
      </c>
      <c r="C18" s="50" t="s">
        <v>87</v>
      </c>
      <c r="D18" s="53">
        <v>33154</v>
      </c>
      <c r="E18" s="70"/>
      <c r="F18" s="30">
        <f t="shared" si="0"/>
        <v>0</v>
      </c>
    </row>
    <row r="19" spans="1:6" s="21" customFormat="1" ht="30" customHeight="1">
      <c r="A19" s="50" t="s">
        <v>71</v>
      </c>
      <c r="B19" s="51" t="s">
        <v>89</v>
      </c>
      <c r="C19" s="50" t="s">
        <v>87</v>
      </c>
      <c r="D19" s="53">
        <v>33690</v>
      </c>
      <c r="E19" s="70"/>
      <c r="F19" s="30">
        <f t="shared" si="0"/>
        <v>0</v>
      </c>
    </row>
    <row r="20" spans="1:6" s="21" customFormat="1" ht="30" customHeight="1">
      <c r="A20" s="50" t="s">
        <v>73</v>
      </c>
      <c r="B20" s="51" t="s">
        <v>90</v>
      </c>
      <c r="C20" s="50" t="s">
        <v>87</v>
      </c>
      <c r="D20" s="53">
        <v>4416</v>
      </c>
      <c r="E20" s="70"/>
      <c r="F20" s="30">
        <f t="shared" si="0"/>
        <v>0</v>
      </c>
    </row>
    <row r="21" spans="1:6" s="21" customFormat="1" ht="30" customHeight="1">
      <c r="A21" s="50" t="s">
        <v>76</v>
      </c>
      <c r="B21" s="51" t="s">
        <v>91</v>
      </c>
      <c r="C21" s="50" t="s">
        <v>87</v>
      </c>
      <c r="D21" s="53">
        <v>29285</v>
      </c>
      <c r="E21" s="70"/>
      <c r="F21" s="30">
        <f t="shared" si="0"/>
        <v>0</v>
      </c>
    </row>
    <row r="22" spans="1:6" s="21" customFormat="1" ht="30" customHeight="1">
      <c r="A22" s="50" t="s">
        <v>78</v>
      </c>
      <c r="B22" s="51" t="s">
        <v>92</v>
      </c>
      <c r="C22" s="50" t="s">
        <v>87</v>
      </c>
      <c r="D22" s="53">
        <v>15788</v>
      </c>
      <c r="E22" s="70"/>
      <c r="F22" s="30">
        <f t="shared" si="0"/>
        <v>0</v>
      </c>
    </row>
    <row r="23" spans="1:6" s="21" customFormat="1" ht="30" customHeight="1">
      <c r="A23" s="50" t="s">
        <v>80</v>
      </c>
      <c r="B23" s="51" t="s">
        <v>93</v>
      </c>
      <c r="C23" s="50" t="s">
        <v>87</v>
      </c>
      <c r="D23" s="53">
        <v>47405</v>
      </c>
      <c r="E23" s="70"/>
      <c r="F23" s="30">
        <f t="shared" si="0"/>
        <v>0</v>
      </c>
    </row>
    <row r="24" spans="1:6" s="21" customFormat="1" ht="30" customHeight="1">
      <c r="A24" s="50" t="s">
        <v>82</v>
      </c>
      <c r="B24" s="51" t="s">
        <v>94</v>
      </c>
      <c r="C24" s="50" t="s">
        <v>87</v>
      </c>
      <c r="D24" s="53">
        <v>522</v>
      </c>
      <c r="E24" s="70"/>
      <c r="F24" s="30">
        <f t="shared" si="0"/>
        <v>0</v>
      </c>
    </row>
    <row r="25" spans="1:6" s="21" customFormat="1" ht="30" customHeight="1">
      <c r="A25" s="50" t="s">
        <v>95</v>
      </c>
      <c r="B25" s="51" t="s">
        <v>96</v>
      </c>
      <c r="C25" s="50" t="s">
        <v>59</v>
      </c>
      <c r="D25" s="53"/>
      <c r="E25" s="70"/>
      <c r="F25" s="30"/>
    </row>
    <row r="26" spans="1:6" s="21" customFormat="1" ht="30" customHeight="1">
      <c r="A26" s="50" t="s">
        <v>68</v>
      </c>
      <c r="B26" s="51" t="s">
        <v>97</v>
      </c>
      <c r="C26" s="50" t="s">
        <v>98</v>
      </c>
      <c r="D26" s="53">
        <v>10398</v>
      </c>
      <c r="E26" s="70"/>
      <c r="F26" s="30">
        <f t="shared" si="0"/>
        <v>0</v>
      </c>
    </row>
    <row r="27" spans="1:6" s="21" customFormat="1" ht="30" customHeight="1">
      <c r="A27" s="50" t="s">
        <v>99</v>
      </c>
      <c r="B27" s="51" t="s">
        <v>100</v>
      </c>
      <c r="C27" s="50" t="s">
        <v>59</v>
      </c>
      <c r="D27" s="53"/>
      <c r="E27" s="70"/>
      <c r="F27" s="30"/>
    </row>
    <row r="28" spans="1:6" s="21" customFormat="1" ht="30" customHeight="1">
      <c r="A28" s="50" t="s">
        <v>62</v>
      </c>
      <c r="B28" s="51" t="s">
        <v>101</v>
      </c>
      <c r="C28" s="50" t="s">
        <v>64</v>
      </c>
      <c r="D28" s="53">
        <v>3461</v>
      </c>
      <c r="E28" s="70"/>
      <c r="F28" s="30">
        <f t="shared" si="0"/>
        <v>0</v>
      </c>
    </row>
    <row r="29" spans="1:6" s="21" customFormat="1" ht="30" customHeight="1">
      <c r="A29" s="50" t="s">
        <v>102</v>
      </c>
      <c r="B29" s="51" t="s">
        <v>103</v>
      </c>
      <c r="C29" s="50" t="s">
        <v>64</v>
      </c>
      <c r="D29" s="53">
        <v>456</v>
      </c>
      <c r="E29" s="70"/>
      <c r="F29" s="30">
        <f t="shared" si="0"/>
        <v>0</v>
      </c>
    </row>
    <row r="30" spans="1:6" s="21" customFormat="1" ht="30" customHeight="1">
      <c r="A30" s="50" t="s">
        <v>104</v>
      </c>
      <c r="B30" s="51" t="s">
        <v>105</v>
      </c>
      <c r="C30" s="50" t="s">
        <v>59</v>
      </c>
      <c r="D30" s="53"/>
      <c r="E30" s="70"/>
      <c r="F30" s="30"/>
    </row>
    <row r="31" spans="1:6" s="21" customFormat="1" ht="30" customHeight="1">
      <c r="A31" s="50" t="s">
        <v>62</v>
      </c>
      <c r="B31" s="51" t="s">
        <v>106</v>
      </c>
      <c r="C31" s="50" t="s">
        <v>70</v>
      </c>
      <c r="D31" s="53">
        <v>973</v>
      </c>
      <c r="E31" s="70"/>
      <c r="F31" s="30">
        <f t="shared" si="0"/>
        <v>0</v>
      </c>
    </row>
    <row r="32" spans="1:6" s="21" customFormat="1" ht="30" customHeight="1">
      <c r="A32" s="50" t="s">
        <v>68</v>
      </c>
      <c r="B32" s="51" t="s">
        <v>107</v>
      </c>
      <c r="C32" s="50" t="s">
        <v>70</v>
      </c>
      <c r="D32" s="53">
        <v>466</v>
      </c>
      <c r="E32" s="70"/>
      <c r="F32" s="30">
        <f t="shared" si="0"/>
        <v>0</v>
      </c>
    </row>
    <row r="33" spans="1:6" s="22" customFormat="1" ht="30" customHeight="1">
      <c r="A33" s="50" t="s">
        <v>71</v>
      </c>
      <c r="B33" s="51" t="s">
        <v>108</v>
      </c>
      <c r="C33" s="50" t="s">
        <v>70</v>
      </c>
      <c r="D33" s="53">
        <v>183</v>
      </c>
      <c r="E33" s="70"/>
      <c r="F33" s="30">
        <f t="shared" si="0"/>
        <v>0</v>
      </c>
    </row>
    <row r="34" spans="1:11" s="22" customFormat="1" ht="30" customHeight="1">
      <c r="A34" s="50" t="s">
        <v>109</v>
      </c>
      <c r="B34" s="51" t="s">
        <v>110</v>
      </c>
      <c r="C34" s="50" t="s">
        <v>59</v>
      </c>
      <c r="D34" s="53"/>
      <c r="E34" s="70"/>
      <c r="F34" s="30"/>
      <c r="I34" s="31"/>
      <c r="J34" s="32"/>
      <c r="K34" s="33"/>
    </row>
    <row r="35" spans="1:11" s="22" customFormat="1" ht="30" customHeight="1">
      <c r="A35" s="50" t="s">
        <v>62</v>
      </c>
      <c r="B35" s="51" t="s">
        <v>111</v>
      </c>
      <c r="C35" s="50" t="s">
        <v>70</v>
      </c>
      <c r="D35" s="53">
        <v>130</v>
      </c>
      <c r="E35" s="70"/>
      <c r="F35" s="30">
        <f t="shared" si="0"/>
        <v>0</v>
      </c>
      <c r="I35" s="31"/>
      <c r="J35" s="32"/>
      <c r="K35" s="33"/>
    </row>
    <row r="36" spans="1:11" s="22" customFormat="1" ht="30" customHeight="1">
      <c r="A36" s="50" t="s">
        <v>112</v>
      </c>
      <c r="B36" s="51" t="s">
        <v>113</v>
      </c>
      <c r="C36" s="50" t="s">
        <v>59</v>
      </c>
      <c r="D36" s="53"/>
      <c r="E36" s="70"/>
      <c r="F36" s="30"/>
      <c r="I36" s="31"/>
      <c r="J36" s="32"/>
      <c r="K36" s="33"/>
    </row>
    <row r="37" spans="1:11" s="22" customFormat="1" ht="30" customHeight="1">
      <c r="A37" s="50" t="s">
        <v>62</v>
      </c>
      <c r="B37" s="51" t="s">
        <v>114</v>
      </c>
      <c r="C37" s="50" t="s">
        <v>70</v>
      </c>
      <c r="D37" s="53">
        <v>417</v>
      </c>
      <c r="E37" s="70"/>
      <c r="F37" s="30">
        <f t="shared" si="0"/>
        <v>0</v>
      </c>
      <c r="I37" s="31"/>
      <c r="J37" s="34"/>
      <c r="K37" s="33"/>
    </row>
    <row r="38" spans="1:6" s="47" customFormat="1" ht="30" customHeight="1">
      <c r="A38" s="81" t="s">
        <v>33</v>
      </c>
      <c r="B38" s="81"/>
      <c r="C38" s="81"/>
      <c r="D38" s="88">
        <f>ROUND(SUM(F5:F37),0)</f>
        <v>0</v>
      </c>
      <c r="E38" s="89"/>
      <c r="F38" s="46" t="s">
        <v>30</v>
      </c>
    </row>
  </sheetData>
  <sheetProtection password="E1F6" sheet="1"/>
  <protectedRanges>
    <protectedRange sqref="E6 E8:E15 E17:E24 E26 E28:E29 E31:E33 E35 E37" name="区域1"/>
  </protectedRanges>
  <mergeCells count="6">
    <mergeCell ref="A1:F1"/>
    <mergeCell ref="B2:D2"/>
    <mergeCell ref="E2:F2"/>
    <mergeCell ref="A3:F3"/>
    <mergeCell ref="A38:C38"/>
    <mergeCell ref="D38:E38"/>
  </mergeCells>
  <printOptions horizontalCentered="1"/>
  <pageMargins left="0.7480314960629921" right="0.7480314960629921" top="0.5905511811023623" bottom="0.984251968503937" header="0.5118110236220472" footer="0.7086614173228347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H26" sqref="H26"/>
    </sheetView>
  </sheetViews>
  <sheetFormatPr defaultColWidth="9.00390625" defaultRowHeight="14.25"/>
  <cols>
    <col min="1" max="1" width="9.125" style="10" customWidth="1"/>
    <col min="2" max="2" width="27.625" style="9" customWidth="1"/>
    <col min="3" max="3" width="8.625" style="9" customWidth="1"/>
    <col min="4" max="4" width="11.625" style="11" customWidth="1"/>
    <col min="5" max="6" width="11.625" style="12" customWidth="1"/>
    <col min="7" max="7" width="9.00390625" style="9" customWidth="1"/>
    <col min="8" max="8" width="14.625" style="9" customWidth="1"/>
    <col min="9" max="9" width="13.875" style="9" bestFit="1" customWidth="1"/>
    <col min="10" max="16384" width="9.00390625" style="9" customWidth="1"/>
  </cols>
  <sheetData>
    <row r="1" spans="1:6" ht="33" customHeight="1">
      <c r="A1" s="90" t="s">
        <v>0</v>
      </c>
      <c r="B1" s="90"/>
      <c r="C1" s="90"/>
      <c r="D1" s="83"/>
      <c r="E1" s="90"/>
      <c r="F1" s="90"/>
    </row>
    <row r="2" spans="1:6" ht="33" customHeight="1">
      <c r="A2" s="13" t="s">
        <v>1</v>
      </c>
      <c r="B2" s="91" t="str">
        <f>'第100章'!B2</f>
        <v>房山区房东路（K5+460-K14+100）大修工程</v>
      </c>
      <c r="C2" s="91"/>
      <c r="D2" s="85"/>
      <c r="E2" s="92" t="s">
        <v>31</v>
      </c>
      <c r="F2" s="92"/>
    </row>
    <row r="3" spans="1:6" ht="30" customHeight="1">
      <c r="A3" s="93" t="s">
        <v>34</v>
      </c>
      <c r="B3" s="93"/>
      <c r="C3" s="93"/>
      <c r="D3" s="87"/>
      <c r="E3" s="93"/>
      <c r="F3" s="93"/>
    </row>
    <row r="4" spans="1:6" ht="30" customHeight="1">
      <c r="A4" s="14" t="s">
        <v>4</v>
      </c>
      <c r="B4" s="15" t="s">
        <v>5</v>
      </c>
      <c r="C4" s="15" t="s">
        <v>6</v>
      </c>
      <c r="D4" s="16" t="s">
        <v>7</v>
      </c>
      <c r="E4" s="17" t="s">
        <v>8</v>
      </c>
      <c r="F4" s="17" t="s">
        <v>9</v>
      </c>
    </row>
    <row r="5" spans="1:6" s="36" customFormat="1" ht="30" customHeight="1">
      <c r="A5" s="54" t="s">
        <v>115</v>
      </c>
      <c r="B5" s="55" t="s">
        <v>116</v>
      </c>
      <c r="C5" s="54" t="s">
        <v>59</v>
      </c>
      <c r="D5" s="56"/>
      <c r="E5" s="71"/>
      <c r="F5" s="18"/>
    </row>
    <row r="6" spans="1:6" s="36" customFormat="1" ht="30" customHeight="1">
      <c r="A6" s="54" t="s">
        <v>62</v>
      </c>
      <c r="B6" s="55" t="s">
        <v>117</v>
      </c>
      <c r="C6" s="54" t="s">
        <v>87</v>
      </c>
      <c r="D6" s="57">
        <v>46911</v>
      </c>
      <c r="E6" s="71"/>
      <c r="F6" s="18">
        <f>ROUND(D6*E6,0)</f>
        <v>0</v>
      </c>
    </row>
    <row r="7" spans="1:6" s="36" customFormat="1" ht="30" customHeight="1">
      <c r="A7" s="54" t="s">
        <v>68</v>
      </c>
      <c r="B7" s="55" t="s">
        <v>118</v>
      </c>
      <c r="C7" s="54" t="s">
        <v>87</v>
      </c>
      <c r="D7" s="57">
        <v>45352</v>
      </c>
      <c r="E7" s="71"/>
      <c r="F7" s="18">
        <f aca="true" t="shared" si="0" ref="F7:F35">ROUND(D7*E7,0)</f>
        <v>0</v>
      </c>
    </row>
    <row r="8" spans="1:6" s="36" customFormat="1" ht="30" customHeight="1">
      <c r="A8" s="54" t="s">
        <v>71</v>
      </c>
      <c r="B8" s="55" t="s">
        <v>119</v>
      </c>
      <c r="C8" s="54" t="s">
        <v>87</v>
      </c>
      <c r="D8" s="57">
        <v>1335</v>
      </c>
      <c r="E8" s="71"/>
      <c r="F8" s="18">
        <f t="shared" si="0"/>
        <v>0</v>
      </c>
    </row>
    <row r="9" spans="1:6" s="36" customFormat="1" ht="30" customHeight="1">
      <c r="A9" s="54" t="s">
        <v>120</v>
      </c>
      <c r="B9" s="55" t="s">
        <v>121</v>
      </c>
      <c r="C9" s="54" t="s">
        <v>59</v>
      </c>
      <c r="D9" s="57"/>
      <c r="E9" s="71"/>
      <c r="F9" s="18"/>
    </row>
    <row r="10" spans="1:6" s="36" customFormat="1" ht="30" customHeight="1">
      <c r="A10" s="54" t="s">
        <v>62</v>
      </c>
      <c r="B10" s="55" t="s">
        <v>122</v>
      </c>
      <c r="C10" s="54" t="s">
        <v>87</v>
      </c>
      <c r="D10" s="57">
        <v>56046</v>
      </c>
      <c r="E10" s="71"/>
      <c r="F10" s="18">
        <f t="shared" si="0"/>
        <v>0</v>
      </c>
    </row>
    <row r="11" spans="1:6" s="36" customFormat="1" ht="30" customHeight="1">
      <c r="A11" s="54" t="s">
        <v>123</v>
      </c>
      <c r="B11" s="55" t="s">
        <v>124</v>
      </c>
      <c r="C11" s="54" t="s">
        <v>59</v>
      </c>
      <c r="D11" s="57"/>
      <c r="E11" s="71"/>
      <c r="F11" s="18"/>
    </row>
    <row r="12" spans="1:6" s="36" customFormat="1" ht="30" customHeight="1">
      <c r="A12" s="54" t="s">
        <v>62</v>
      </c>
      <c r="B12" s="55" t="s">
        <v>125</v>
      </c>
      <c r="C12" s="54" t="s">
        <v>87</v>
      </c>
      <c r="D12" s="57">
        <v>33856</v>
      </c>
      <c r="E12" s="71"/>
      <c r="F12" s="18">
        <f t="shared" si="0"/>
        <v>0</v>
      </c>
    </row>
    <row r="13" spans="1:6" s="36" customFormat="1" ht="30" customHeight="1">
      <c r="A13" s="54" t="s">
        <v>126</v>
      </c>
      <c r="B13" s="55" t="s">
        <v>127</v>
      </c>
      <c r="C13" s="54" t="s">
        <v>70</v>
      </c>
      <c r="D13" s="57">
        <v>3700</v>
      </c>
      <c r="E13" s="71"/>
      <c r="F13" s="18">
        <f t="shared" si="0"/>
        <v>0</v>
      </c>
    </row>
    <row r="14" spans="1:6" s="36" customFormat="1" ht="30" customHeight="1">
      <c r="A14" s="54" t="s">
        <v>128</v>
      </c>
      <c r="B14" s="55" t="s">
        <v>129</v>
      </c>
      <c r="C14" s="54" t="s">
        <v>59</v>
      </c>
      <c r="D14" s="57"/>
      <c r="E14" s="71"/>
      <c r="F14" s="18"/>
    </row>
    <row r="15" spans="1:6" s="36" customFormat="1" ht="30" customHeight="1">
      <c r="A15" s="54" t="s">
        <v>62</v>
      </c>
      <c r="B15" s="55" t="s">
        <v>130</v>
      </c>
      <c r="C15" s="54" t="s">
        <v>87</v>
      </c>
      <c r="D15" s="57">
        <v>91313</v>
      </c>
      <c r="E15" s="71"/>
      <c r="F15" s="18">
        <f t="shared" si="0"/>
        <v>0</v>
      </c>
    </row>
    <row r="16" spans="1:6" s="36" customFormat="1" ht="30" customHeight="1">
      <c r="A16" s="54" t="s">
        <v>131</v>
      </c>
      <c r="B16" s="55" t="s">
        <v>132</v>
      </c>
      <c r="C16" s="54" t="s">
        <v>59</v>
      </c>
      <c r="D16" s="57"/>
      <c r="E16" s="71"/>
      <c r="F16" s="18"/>
    </row>
    <row r="17" spans="1:6" s="36" customFormat="1" ht="30" customHeight="1">
      <c r="A17" s="54" t="s">
        <v>62</v>
      </c>
      <c r="B17" s="55" t="s">
        <v>133</v>
      </c>
      <c r="C17" s="54" t="s">
        <v>87</v>
      </c>
      <c r="D17" s="57">
        <v>17941</v>
      </c>
      <c r="E17" s="71"/>
      <c r="F17" s="18">
        <f t="shared" si="0"/>
        <v>0</v>
      </c>
    </row>
    <row r="18" spans="1:6" s="36" customFormat="1" ht="30" customHeight="1">
      <c r="A18" s="54" t="s">
        <v>68</v>
      </c>
      <c r="B18" s="55" t="s">
        <v>134</v>
      </c>
      <c r="C18" s="54" t="s">
        <v>87</v>
      </c>
      <c r="D18" s="57">
        <v>38106</v>
      </c>
      <c r="E18" s="71"/>
      <c r="F18" s="18">
        <f t="shared" si="0"/>
        <v>0</v>
      </c>
    </row>
    <row r="19" spans="1:6" s="36" customFormat="1" ht="30" customHeight="1">
      <c r="A19" s="54" t="s">
        <v>71</v>
      </c>
      <c r="B19" s="55" t="s">
        <v>135</v>
      </c>
      <c r="C19" s="54" t="s">
        <v>87</v>
      </c>
      <c r="D19" s="57">
        <v>19613</v>
      </c>
      <c r="E19" s="71"/>
      <c r="F19" s="18">
        <f t="shared" si="0"/>
        <v>0</v>
      </c>
    </row>
    <row r="20" spans="1:6" s="36" customFormat="1" ht="30" customHeight="1">
      <c r="A20" s="54" t="s">
        <v>136</v>
      </c>
      <c r="B20" s="55" t="s">
        <v>137</v>
      </c>
      <c r="C20" s="54" t="s">
        <v>59</v>
      </c>
      <c r="D20" s="57"/>
      <c r="E20" s="71"/>
      <c r="F20" s="18"/>
    </row>
    <row r="21" spans="1:6" s="36" customFormat="1" ht="30" customHeight="1">
      <c r="A21" s="54" t="s">
        <v>62</v>
      </c>
      <c r="B21" s="75" t="s">
        <v>175</v>
      </c>
      <c r="C21" s="54" t="s">
        <v>87</v>
      </c>
      <c r="D21" s="57">
        <v>57774</v>
      </c>
      <c r="E21" s="71"/>
      <c r="F21" s="18">
        <f t="shared" si="0"/>
        <v>0</v>
      </c>
    </row>
    <row r="22" spans="1:6" s="36" customFormat="1" ht="30" customHeight="1">
      <c r="A22" s="54" t="s">
        <v>68</v>
      </c>
      <c r="B22" s="75" t="s">
        <v>176</v>
      </c>
      <c r="C22" s="54" t="s">
        <v>87</v>
      </c>
      <c r="D22" s="57">
        <v>56046</v>
      </c>
      <c r="E22" s="71"/>
      <c r="F22" s="18">
        <f t="shared" si="0"/>
        <v>0</v>
      </c>
    </row>
    <row r="23" spans="1:6" s="36" customFormat="1" ht="30" customHeight="1">
      <c r="A23" s="54" t="s">
        <v>138</v>
      </c>
      <c r="B23" s="55" t="s">
        <v>139</v>
      </c>
      <c r="C23" s="54" t="s">
        <v>59</v>
      </c>
      <c r="D23" s="57"/>
      <c r="E23" s="71"/>
      <c r="F23" s="18"/>
    </row>
    <row r="24" spans="1:6" s="36" customFormat="1" ht="30" customHeight="1">
      <c r="A24" s="54" t="s">
        <v>62</v>
      </c>
      <c r="B24" s="55" t="s">
        <v>140</v>
      </c>
      <c r="C24" s="54" t="s">
        <v>87</v>
      </c>
      <c r="D24" s="57">
        <v>6504</v>
      </c>
      <c r="E24" s="71"/>
      <c r="F24" s="18">
        <f t="shared" si="0"/>
        <v>0</v>
      </c>
    </row>
    <row r="25" spans="1:6" s="36" customFormat="1" ht="30" customHeight="1">
      <c r="A25" s="54" t="s">
        <v>141</v>
      </c>
      <c r="B25" s="55" t="s">
        <v>142</v>
      </c>
      <c r="C25" s="54" t="s">
        <v>59</v>
      </c>
      <c r="D25" s="57"/>
      <c r="E25" s="71"/>
      <c r="F25" s="18"/>
    </row>
    <row r="26" spans="1:6" s="36" customFormat="1" ht="30" customHeight="1">
      <c r="A26" s="54" t="s">
        <v>62</v>
      </c>
      <c r="B26" s="55" t="s">
        <v>143</v>
      </c>
      <c r="C26" s="54" t="s">
        <v>70</v>
      </c>
      <c r="D26" s="57">
        <v>11388</v>
      </c>
      <c r="E26" s="71"/>
      <c r="F26" s="18">
        <f t="shared" si="0"/>
        <v>0</v>
      </c>
    </row>
    <row r="27" spans="1:6" s="36" customFormat="1" ht="30" customHeight="1">
      <c r="A27" s="54" t="s">
        <v>68</v>
      </c>
      <c r="B27" s="55" t="s">
        <v>144</v>
      </c>
      <c r="C27" s="54" t="s">
        <v>70</v>
      </c>
      <c r="D27" s="57">
        <v>3860</v>
      </c>
      <c r="E27" s="71"/>
      <c r="F27" s="18">
        <f t="shared" si="0"/>
        <v>0</v>
      </c>
    </row>
    <row r="28" spans="1:6" s="36" customFormat="1" ht="30" customHeight="1">
      <c r="A28" s="54" t="s">
        <v>145</v>
      </c>
      <c r="B28" s="55" t="s">
        <v>146</v>
      </c>
      <c r="C28" s="54" t="s">
        <v>59</v>
      </c>
      <c r="D28" s="57"/>
      <c r="E28" s="71"/>
      <c r="F28" s="18"/>
    </row>
    <row r="29" spans="1:6" s="36" customFormat="1" ht="30" customHeight="1">
      <c r="A29" s="54" t="s">
        <v>62</v>
      </c>
      <c r="B29" s="55" t="s">
        <v>147</v>
      </c>
      <c r="C29" s="54" t="s">
        <v>87</v>
      </c>
      <c r="D29" s="57">
        <v>281</v>
      </c>
      <c r="E29" s="71"/>
      <c r="F29" s="18">
        <f t="shared" si="0"/>
        <v>0</v>
      </c>
    </row>
    <row r="30" spans="1:6" s="36" customFormat="1" ht="30" customHeight="1">
      <c r="A30" s="54" t="s">
        <v>68</v>
      </c>
      <c r="B30" s="55" t="s">
        <v>148</v>
      </c>
      <c r="C30" s="54" t="s">
        <v>87</v>
      </c>
      <c r="D30" s="57">
        <v>31</v>
      </c>
      <c r="E30" s="71"/>
      <c r="F30" s="18">
        <f t="shared" si="0"/>
        <v>0</v>
      </c>
    </row>
    <row r="31" spans="1:6" s="36" customFormat="1" ht="30" customHeight="1">
      <c r="A31" s="54" t="s">
        <v>149</v>
      </c>
      <c r="B31" s="55" t="s">
        <v>150</v>
      </c>
      <c r="C31" s="54" t="s">
        <v>59</v>
      </c>
      <c r="D31" s="57"/>
      <c r="E31" s="71"/>
      <c r="F31" s="18"/>
    </row>
    <row r="32" spans="1:6" s="36" customFormat="1" ht="30" customHeight="1">
      <c r="A32" s="54" t="s">
        <v>62</v>
      </c>
      <c r="B32" s="55" t="s">
        <v>151</v>
      </c>
      <c r="C32" s="54" t="s">
        <v>70</v>
      </c>
      <c r="D32" s="57">
        <v>81</v>
      </c>
      <c r="E32" s="71"/>
      <c r="F32" s="18">
        <f t="shared" si="0"/>
        <v>0</v>
      </c>
    </row>
    <row r="33" spans="1:6" s="36" customFormat="1" ht="30" customHeight="1">
      <c r="A33" s="54" t="s">
        <v>152</v>
      </c>
      <c r="B33" s="55" t="s">
        <v>153</v>
      </c>
      <c r="C33" s="54" t="s">
        <v>59</v>
      </c>
      <c r="D33" s="57"/>
      <c r="E33" s="71"/>
      <c r="F33" s="18"/>
    </row>
    <row r="34" spans="1:6" s="36" customFormat="1" ht="30" customHeight="1">
      <c r="A34" s="54" t="s">
        <v>62</v>
      </c>
      <c r="B34" s="55" t="s">
        <v>154</v>
      </c>
      <c r="C34" s="54" t="s">
        <v>155</v>
      </c>
      <c r="D34" s="67">
        <v>15</v>
      </c>
      <c r="E34" s="71"/>
      <c r="F34" s="18">
        <f t="shared" si="0"/>
        <v>0</v>
      </c>
    </row>
    <row r="35" spans="1:6" s="36" customFormat="1" ht="30" customHeight="1">
      <c r="A35" s="54" t="s">
        <v>68</v>
      </c>
      <c r="B35" s="55" t="s">
        <v>156</v>
      </c>
      <c r="C35" s="54" t="s">
        <v>75</v>
      </c>
      <c r="D35" s="67">
        <v>1</v>
      </c>
      <c r="E35" s="71"/>
      <c r="F35" s="18">
        <f t="shared" si="0"/>
        <v>0</v>
      </c>
    </row>
    <row r="36" spans="1:6" s="44" customFormat="1" ht="30" customHeight="1">
      <c r="A36" s="94" t="s">
        <v>35</v>
      </c>
      <c r="B36" s="94"/>
      <c r="C36" s="94"/>
      <c r="D36" s="88">
        <f>ROUND(SUM(F5:F35),0)</f>
        <v>0</v>
      </c>
      <c r="E36" s="88"/>
      <c r="F36" s="45" t="s">
        <v>30</v>
      </c>
    </row>
  </sheetData>
  <sheetProtection password="E1F6" sheet="1"/>
  <protectedRanges>
    <protectedRange sqref="E6:E8 E10 E12:E13 E15 E17:E19 E21:E22 E24 E26:E27 E29:E30 E32 E34:E35" name="区域1"/>
  </protectedRanges>
  <mergeCells count="6">
    <mergeCell ref="A1:F1"/>
    <mergeCell ref="B2:D2"/>
    <mergeCell ref="E2:F2"/>
    <mergeCell ref="A3:F3"/>
    <mergeCell ref="A36:C36"/>
    <mergeCell ref="D36:E36"/>
  </mergeCells>
  <printOptions horizontalCentered="1"/>
  <pageMargins left="0.7480314960629921" right="0.7480314960629921" top="0.5905511811023623" bottom="0.984251968503937" header="0.5118110236220472" footer="0.7086614173228347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G14" sqref="G14"/>
    </sheetView>
  </sheetViews>
  <sheetFormatPr defaultColWidth="9.00390625" defaultRowHeight="14.25"/>
  <cols>
    <col min="1" max="1" width="9.125" style="10" customWidth="1"/>
    <col min="2" max="2" width="27.625" style="9" customWidth="1"/>
    <col min="3" max="3" width="8.625" style="9" customWidth="1"/>
    <col min="4" max="4" width="11.625" style="11" customWidth="1"/>
    <col min="5" max="6" width="11.625" style="12" customWidth="1"/>
    <col min="7" max="7" width="9.00390625" style="9" customWidth="1"/>
    <col min="8" max="8" width="14.625" style="9" customWidth="1"/>
    <col min="9" max="9" width="13.875" style="9" bestFit="1" customWidth="1"/>
    <col min="10" max="16384" width="9.00390625" style="9" customWidth="1"/>
  </cols>
  <sheetData>
    <row r="1" spans="1:6" ht="33" customHeight="1">
      <c r="A1" s="90" t="s">
        <v>0</v>
      </c>
      <c r="B1" s="90"/>
      <c r="C1" s="90"/>
      <c r="D1" s="83"/>
      <c r="E1" s="90"/>
      <c r="F1" s="90"/>
    </row>
    <row r="2" spans="1:6" ht="33" customHeight="1">
      <c r="A2" s="13" t="s">
        <v>1</v>
      </c>
      <c r="B2" s="91" t="str">
        <f>'第100章'!B2</f>
        <v>房山区房东路（K5+460-K14+100）大修工程</v>
      </c>
      <c r="C2" s="91"/>
      <c r="D2" s="85"/>
      <c r="E2" s="92" t="s">
        <v>31</v>
      </c>
      <c r="F2" s="92"/>
    </row>
    <row r="3" spans="1:6" ht="30" customHeight="1">
      <c r="A3" s="93" t="s">
        <v>36</v>
      </c>
      <c r="B3" s="93"/>
      <c r="C3" s="93"/>
      <c r="D3" s="87"/>
      <c r="E3" s="93"/>
      <c r="F3" s="93"/>
    </row>
    <row r="4" spans="1:6" ht="30" customHeight="1">
      <c r="A4" s="14" t="s">
        <v>4</v>
      </c>
      <c r="B4" s="15" t="s">
        <v>5</v>
      </c>
      <c r="C4" s="15" t="s">
        <v>6</v>
      </c>
      <c r="D4" s="16" t="s">
        <v>7</v>
      </c>
      <c r="E4" s="17" t="s">
        <v>8</v>
      </c>
      <c r="F4" s="17" t="s">
        <v>9</v>
      </c>
    </row>
    <row r="5" spans="1:8" s="36" customFormat="1" ht="30" customHeight="1">
      <c r="A5" s="58" t="s">
        <v>157</v>
      </c>
      <c r="B5" s="59" t="s">
        <v>158</v>
      </c>
      <c r="C5" s="58" t="s">
        <v>59</v>
      </c>
      <c r="D5" s="60"/>
      <c r="E5" s="72"/>
      <c r="F5" s="18"/>
      <c r="H5" s="41"/>
    </row>
    <row r="6" spans="1:8" s="36" customFormat="1" ht="30" customHeight="1">
      <c r="A6" s="58" t="s">
        <v>62</v>
      </c>
      <c r="B6" s="59" t="s">
        <v>159</v>
      </c>
      <c r="C6" s="58" t="s">
        <v>87</v>
      </c>
      <c r="D6" s="61">
        <v>630</v>
      </c>
      <c r="E6" s="72"/>
      <c r="F6" s="18">
        <f>ROUND(D6*E6,0)</f>
        <v>0</v>
      </c>
      <c r="H6" s="41"/>
    </row>
    <row r="7" spans="1:8" s="36" customFormat="1" ht="30" customHeight="1">
      <c r="A7" s="58" t="s">
        <v>68</v>
      </c>
      <c r="B7" s="59" t="s">
        <v>125</v>
      </c>
      <c r="C7" s="58" t="s">
        <v>87</v>
      </c>
      <c r="D7" s="61">
        <v>630</v>
      </c>
      <c r="E7" s="72"/>
      <c r="F7" s="18">
        <f>ROUND(D7*E7,0)</f>
        <v>0</v>
      </c>
      <c r="H7" s="41"/>
    </row>
    <row r="8" spans="1:8" s="36" customFormat="1" ht="30" customHeight="1">
      <c r="A8" s="58" t="s">
        <v>160</v>
      </c>
      <c r="B8" s="59" t="s">
        <v>161</v>
      </c>
      <c r="C8" s="58" t="s">
        <v>70</v>
      </c>
      <c r="D8" s="61">
        <v>84</v>
      </c>
      <c r="E8" s="72"/>
      <c r="F8" s="18">
        <f>ROUND(D8*E8,0)</f>
        <v>0</v>
      </c>
      <c r="H8" s="41"/>
    </row>
    <row r="9" spans="1:6" s="44" customFormat="1" ht="30" customHeight="1">
      <c r="A9" s="94" t="s">
        <v>37</v>
      </c>
      <c r="B9" s="94"/>
      <c r="C9" s="94"/>
      <c r="D9" s="88">
        <f>ROUND(SUM(F5:F8),0)</f>
        <v>0</v>
      </c>
      <c r="E9" s="88"/>
      <c r="F9" s="43" t="s">
        <v>30</v>
      </c>
    </row>
  </sheetData>
  <sheetProtection password="E1F6" sheet="1"/>
  <protectedRanges>
    <protectedRange sqref="E6:E8" name="区域1"/>
  </protectedRanges>
  <mergeCells count="6">
    <mergeCell ref="A1:F1"/>
    <mergeCell ref="B2:D2"/>
    <mergeCell ref="E2:F2"/>
    <mergeCell ref="A3:F3"/>
    <mergeCell ref="A9:C9"/>
    <mergeCell ref="D9:E9"/>
  </mergeCells>
  <printOptions horizontalCentered="1"/>
  <pageMargins left="0.7480314960629921" right="0.7480314960629921" top="0.5905511811023623" bottom="0.984251968503937" header="0.5118110236220472" footer="0.7086614173228347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H10" sqref="H10"/>
    </sheetView>
  </sheetViews>
  <sheetFormatPr defaultColWidth="9.00390625" defaultRowHeight="14.25"/>
  <cols>
    <col min="1" max="1" width="9.125" style="10" customWidth="1"/>
    <col min="2" max="2" width="27.625" style="9" customWidth="1"/>
    <col min="3" max="3" width="8.625" style="9" customWidth="1"/>
    <col min="4" max="4" width="11.625" style="11" customWidth="1"/>
    <col min="5" max="6" width="11.625" style="12" customWidth="1"/>
    <col min="7" max="7" width="9.00390625" style="9" customWidth="1"/>
    <col min="8" max="8" width="14.625" style="9" customWidth="1"/>
    <col min="9" max="9" width="13.875" style="9" bestFit="1" customWidth="1"/>
    <col min="10" max="16384" width="9.00390625" style="9" customWidth="1"/>
  </cols>
  <sheetData>
    <row r="1" spans="1:6" ht="33" customHeight="1">
      <c r="A1" s="90" t="s">
        <v>0</v>
      </c>
      <c r="B1" s="90"/>
      <c r="C1" s="90"/>
      <c r="D1" s="83"/>
      <c r="E1" s="90"/>
      <c r="F1" s="90"/>
    </row>
    <row r="2" spans="1:6" ht="33" customHeight="1">
      <c r="A2" s="13" t="s">
        <v>1</v>
      </c>
      <c r="B2" s="91" t="str">
        <f>'第100章'!B2</f>
        <v>房山区房东路（K5+460-K14+100）大修工程</v>
      </c>
      <c r="C2" s="91"/>
      <c r="D2" s="85"/>
      <c r="E2" s="92" t="s">
        <v>31</v>
      </c>
      <c r="F2" s="92"/>
    </row>
    <row r="3" spans="1:6" ht="30" customHeight="1">
      <c r="A3" s="93" t="s">
        <v>38</v>
      </c>
      <c r="B3" s="93"/>
      <c r="C3" s="93"/>
      <c r="D3" s="87"/>
      <c r="E3" s="93"/>
      <c r="F3" s="93"/>
    </row>
    <row r="4" spans="1:6" ht="30" customHeight="1">
      <c r="A4" s="14" t="s">
        <v>4</v>
      </c>
      <c r="B4" s="15" t="s">
        <v>5</v>
      </c>
      <c r="C4" s="15" t="s">
        <v>6</v>
      </c>
      <c r="D4" s="16" t="s">
        <v>7</v>
      </c>
      <c r="E4" s="17" t="s">
        <v>8</v>
      </c>
      <c r="F4" s="17" t="s">
        <v>9</v>
      </c>
    </row>
    <row r="5" spans="1:8" ht="30" customHeight="1">
      <c r="A5" s="62" t="s">
        <v>162</v>
      </c>
      <c r="B5" s="63" t="s">
        <v>163</v>
      </c>
      <c r="C5" s="62" t="s">
        <v>59</v>
      </c>
      <c r="D5" s="64"/>
      <c r="E5" s="73"/>
      <c r="F5" s="18"/>
      <c r="H5" s="19"/>
    </row>
    <row r="6" spans="1:8" ht="30" customHeight="1">
      <c r="A6" s="62" t="s">
        <v>62</v>
      </c>
      <c r="B6" s="63" t="s">
        <v>164</v>
      </c>
      <c r="C6" s="62" t="s">
        <v>87</v>
      </c>
      <c r="D6" s="65">
        <v>1525</v>
      </c>
      <c r="E6" s="73"/>
      <c r="F6" s="18">
        <f>ROUND(D6*E6,0)</f>
        <v>0</v>
      </c>
      <c r="H6" s="19"/>
    </row>
    <row r="7" spans="1:8" ht="30" customHeight="1">
      <c r="A7" s="62" t="s">
        <v>165</v>
      </c>
      <c r="B7" s="63" t="s">
        <v>166</v>
      </c>
      <c r="C7" s="62" t="s">
        <v>59</v>
      </c>
      <c r="D7" s="65"/>
      <c r="E7" s="73"/>
      <c r="F7" s="18"/>
      <c r="H7" s="19"/>
    </row>
    <row r="8" spans="1:8" ht="30" customHeight="1">
      <c r="A8" s="62" t="s">
        <v>62</v>
      </c>
      <c r="B8" s="63" t="s">
        <v>167</v>
      </c>
      <c r="C8" s="62" t="s">
        <v>168</v>
      </c>
      <c r="D8" s="66">
        <v>279</v>
      </c>
      <c r="E8" s="73"/>
      <c r="F8" s="18">
        <f>ROUND(D8*E8,0)</f>
        <v>0</v>
      </c>
      <c r="H8" s="19"/>
    </row>
    <row r="9" spans="1:8" ht="30" customHeight="1">
      <c r="A9" s="62" t="s">
        <v>169</v>
      </c>
      <c r="B9" s="63" t="s">
        <v>170</v>
      </c>
      <c r="C9" s="62" t="s">
        <v>59</v>
      </c>
      <c r="D9" s="66"/>
      <c r="E9" s="73"/>
      <c r="F9" s="18"/>
      <c r="H9" s="19"/>
    </row>
    <row r="10" spans="1:8" ht="30" customHeight="1">
      <c r="A10" s="62" t="s">
        <v>62</v>
      </c>
      <c r="B10" s="63" t="s">
        <v>171</v>
      </c>
      <c r="C10" s="62" t="s">
        <v>168</v>
      </c>
      <c r="D10" s="66">
        <v>200</v>
      </c>
      <c r="E10" s="73"/>
      <c r="F10" s="18">
        <f>ROUND(D10*E10,0)</f>
        <v>0</v>
      </c>
      <c r="H10" s="19"/>
    </row>
    <row r="11" spans="1:8" ht="30" customHeight="1">
      <c r="A11" s="62" t="s">
        <v>68</v>
      </c>
      <c r="B11" s="63" t="s">
        <v>172</v>
      </c>
      <c r="C11" s="62" t="s">
        <v>168</v>
      </c>
      <c r="D11" s="66">
        <v>156</v>
      </c>
      <c r="E11" s="73"/>
      <c r="F11" s="18">
        <f>ROUND(D11*E11,0)</f>
        <v>0</v>
      </c>
      <c r="H11" s="19"/>
    </row>
    <row r="12" spans="1:8" ht="30" customHeight="1">
      <c r="A12" s="62" t="s">
        <v>173</v>
      </c>
      <c r="B12" s="63" t="s">
        <v>174</v>
      </c>
      <c r="C12" s="62" t="s">
        <v>168</v>
      </c>
      <c r="D12" s="66">
        <v>31</v>
      </c>
      <c r="E12" s="73"/>
      <c r="F12" s="18">
        <f>ROUND(D12*E12,0)</f>
        <v>0</v>
      </c>
      <c r="H12" s="19"/>
    </row>
    <row r="13" spans="1:6" s="44" customFormat="1" ht="30" customHeight="1">
      <c r="A13" s="94" t="s">
        <v>58</v>
      </c>
      <c r="B13" s="94"/>
      <c r="C13" s="94"/>
      <c r="D13" s="88">
        <f>ROUND(SUM(F5:F12),0)</f>
        <v>0</v>
      </c>
      <c r="E13" s="88"/>
      <c r="F13" s="43" t="s">
        <v>30</v>
      </c>
    </row>
  </sheetData>
  <sheetProtection password="E1F6" sheet="1"/>
  <protectedRanges>
    <protectedRange sqref="E6 E8 E10:E12" name="区域1"/>
  </protectedRanges>
  <mergeCells count="6">
    <mergeCell ref="A1:F1"/>
    <mergeCell ref="B2:D2"/>
    <mergeCell ref="E2:F2"/>
    <mergeCell ref="A3:F3"/>
    <mergeCell ref="A13:C13"/>
    <mergeCell ref="D13:E13"/>
  </mergeCells>
  <printOptions horizontalCentered="1"/>
  <pageMargins left="0.7480314960629921" right="0.7480314960629921" top="0.5905511811023623" bottom="0.984251968503937" header="0.5118110236220472" footer="0.7086614173228347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G13" sqref="G13"/>
    </sheetView>
  </sheetViews>
  <sheetFormatPr defaultColWidth="9.00390625" defaultRowHeight="14.25"/>
  <cols>
    <col min="1" max="2" width="9.625" style="0" customWidth="1"/>
    <col min="3" max="3" width="39.875" style="0" customWidth="1"/>
    <col min="4" max="4" width="20.75390625" style="0" customWidth="1"/>
  </cols>
  <sheetData>
    <row r="1" spans="1:4" ht="33" customHeight="1">
      <c r="A1" s="98" t="s">
        <v>39</v>
      </c>
      <c r="B1" s="98"/>
      <c r="C1" s="98"/>
      <c r="D1" s="98"/>
    </row>
    <row r="2" spans="1:4" s="1" customFormat="1" ht="33" customHeight="1">
      <c r="A2" s="2" t="str">
        <f>"工程名称："</f>
        <v>工程名称：</v>
      </c>
      <c r="B2" s="99" t="str">
        <f>'第100章'!B2</f>
        <v>房山区房东路（K5+460-K14+100）大修工程</v>
      </c>
      <c r="C2" s="99"/>
      <c r="D2" s="3" t="s">
        <v>31</v>
      </c>
    </row>
    <row r="3" spans="1:4" ht="33" customHeight="1">
      <c r="A3" s="4" t="s">
        <v>40</v>
      </c>
      <c r="B3" s="4" t="s">
        <v>41</v>
      </c>
      <c r="C3" s="4" t="s">
        <v>42</v>
      </c>
      <c r="D3" s="5" t="s">
        <v>43</v>
      </c>
    </row>
    <row r="4" spans="1:4" ht="33" customHeight="1">
      <c r="A4" s="6">
        <v>1</v>
      </c>
      <c r="B4" s="6">
        <v>100</v>
      </c>
      <c r="C4" s="6" t="s">
        <v>44</v>
      </c>
      <c r="D4" s="7">
        <f>'第100章'!D14</f>
        <v>0</v>
      </c>
    </row>
    <row r="5" spans="1:4" ht="33" customHeight="1">
      <c r="A5" s="6">
        <v>2</v>
      </c>
      <c r="B5" s="6">
        <v>200</v>
      </c>
      <c r="C5" s="6" t="s">
        <v>45</v>
      </c>
      <c r="D5" s="7">
        <f>'第200章'!D38</f>
        <v>0</v>
      </c>
    </row>
    <row r="6" spans="1:4" ht="33" customHeight="1">
      <c r="A6" s="6">
        <v>3</v>
      </c>
      <c r="B6" s="6">
        <v>300</v>
      </c>
      <c r="C6" s="6" t="s">
        <v>46</v>
      </c>
      <c r="D6" s="7">
        <f>'第300章 '!D36</f>
        <v>0</v>
      </c>
    </row>
    <row r="7" spans="1:4" ht="33" customHeight="1">
      <c r="A7" s="6">
        <v>4</v>
      </c>
      <c r="B7" s="6">
        <v>400</v>
      </c>
      <c r="C7" s="6" t="s">
        <v>47</v>
      </c>
      <c r="D7" s="7">
        <f>'第400章'!D9</f>
        <v>0</v>
      </c>
    </row>
    <row r="8" spans="1:4" ht="33" customHeight="1">
      <c r="A8" s="6">
        <v>5</v>
      </c>
      <c r="B8" s="6">
        <v>500</v>
      </c>
      <c r="C8" s="6" t="s">
        <v>48</v>
      </c>
      <c r="D8" s="7"/>
    </row>
    <row r="9" spans="1:4" ht="33" customHeight="1">
      <c r="A9" s="6">
        <v>6</v>
      </c>
      <c r="B9" s="6">
        <v>600</v>
      </c>
      <c r="C9" s="6" t="s">
        <v>49</v>
      </c>
      <c r="D9" s="7"/>
    </row>
    <row r="10" spans="1:4" ht="33" customHeight="1">
      <c r="A10" s="6">
        <v>7</v>
      </c>
      <c r="B10" s="6">
        <v>700</v>
      </c>
      <c r="C10" s="6" t="s">
        <v>50</v>
      </c>
      <c r="D10" s="7">
        <f>'第700章'!D13</f>
        <v>0</v>
      </c>
    </row>
    <row r="11" spans="1:4" ht="33" customHeight="1">
      <c r="A11" s="6">
        <v>8</v>
      </c>
      <c r="B11" s="95" t="s">
        <v>51</v>
      </c>
      <c r="C11" s="95"/>
      <c r="D11" s="8">
        <f>SUM(D4:D10)</f>
        <v>0</v>
      </c>
    </row>
    <row r="12" spans="1:4" ht="33" customHeight="1">
      <c r="A12" s="6">
        <v>9</v>
      </c>
      <c r="B12" s="95" t="s">
        <v>52</v>
      </c>
      <c r="C12" s="95"/>
      <c r="D12" s="8"/>
    </row>
    <row r="13" spans="1:4" ht="33" customHeight="1">
      <c r="A13" s="6">
        <v>10</v>
      </c>
      <c r="B13" s="95" t="s">
        <v>53</v>
      </c>
      <c r="C13" s="95"/>
      <c r="D13" s="74">
        <f>ROUND(24590168*1.5%,0)</f>
        <v>368853</v>
      </c>
    </row>
    <row r="14" spans="1:4" ht="33" customHeight="1">
      <c r="A14" s="6">
        <v>11</v>
      </c>
      <c r="B14" s="100" t="s">
        <v>54</v>
      </c>
      <c r="C14" s="100"/>
      <c r="D14" s="8">
        <f>ROUND(D11-D12-D13,0)</f>
        <v>-368853</v>
      </c>
    </row>
    <row r="15" spans="1:4" ht="33" customHeight="1">
      <c r="A15" s="6">
        <v>12</v>
      </c>
      <c r="B15" s="95" t="s">
        <v>56</v>
      </c>
      <c r="C15" s="95"/>
      <c r="D15" s="8">
        <f>ROUND(D14*3%,0)</f>
        <v>-11066</v>
      </c>
    </row>
    <row r="16" spans="1:4" ht="33" customHeight="1">
      <c r="A16" s="6">
        <v>13</v>
      </c>
      <c r="B16" s="95" t="s">
        <v>55</v>
      </c>
      <c r="C16" s="95"/>
      <c r="D16" s="8">
        <f>D11+D15</f>
        <v>-11066</v>
      </c>
    </row>
    <row r="17" spans="1:4" ht="30" customHeight="1">
      <c r="A17" s="96"/>
      <c r="B17" s="97"/>
      <c r="C17" s="97"/>
      <c r="D17" s="97"/>
    </row>
  </sheetData>
  <sheetProtection password="E1F6" sheet="1"/>
  <mergeCells count="9">
    <mergeCell ref="B15:C15"/>
    <mergeCell ref="B16:C16"/>
    <mergeCell ref="A17:D17"/>
    <mergeCell ref="A1:D1"/>
    <mergeCell ref="B2:C2"/>
    <mergeCell ref="B11:C11"/>
    <mergeCell ref="B12:C12"/>
    <mergeCell ref="B13:C13"/>
    <mergeCell ref="B14:C14"/>
  </mergeCells>
  <printOptions horizontalCentered="1"/>
  <pageMargins left="0.7480314960629921" right="0.7480314960629921" top="0.5905511811023623" bottom="1.968503937007874" header="0.5118110236220472" footer="1.5748031496062993"/>
  <pageSetup horizontalDpi="300" verticalDpi="300" orientation="portrait" paperSize="9" r:id="rId1"/>
  <headerFooter alignWithMargins="0">
    <oddFooter xml:space="preserve">&amp;L&amp;"宋体,加粗"投标书签署人签字：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zwc</cp:lastModifiedBy>
  <cp:lastPrinted>2018-01-16T00:55:32Z</cp:lastPrinted>
  <dcterms:created xsi:type="dcterms:W3CDTF">2008-04-07T07:00:19Z</dcterms:created>
  <dcterms:modified xsi:type="dcterms:W3CDTF">2018-01-18T01:20:15Z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KSOProductBuildVer">
    <vt:lpwstr>2052-10.1.0.6135</vt:lpwstr>
  </property>
</Properties>
</file>