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9930" tabRatio="687" activeTab="0"/>
  </bookViews>
  <sheets>
    <sheet name="第100章" sheetId="1" r:id="rId1"/>
    <sheet name="第800章" sheetId="2" r:id="rId2"/>
    <sheet name="汇总表" sheetId="3" r:id="rId3"/>
  </sheets>
  <definedNames>
    <definedName name="_xlnm.Print_Area" localSheetId="1">'第800章'!$A$1:$F$70</definedName>
    <definedName name="_xlnm.Print_Area" localSheetId="2">'汇总表'!$A$1:$D$17</definedName>
    <definedName name="_xlnm.Print_Titles" localSheetId="1">'第800章'!$1:$4</definedName>
  </definedNames>
  <calcPr fullCalcOnLoad="1"/>
</workbook>
</file>

<file path=xl/sharedStrings.xml><?xml version="1.0" encoding="utf-8"?>
<sst xmlns="http://schemas.openxmlformats.org/spreadsheetml/2006/main" count="252" uniqueCount="137">
  <si>
    <t>工程量清单</t>
  </si>
  <si>
    <t>工程名称：</t>
  </si>
  <si>
    <t>货币单位：人民币元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</si>
  <si>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</si>
  <si>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</si>
  <si>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</si>
  <si>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</si>
  <si>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</si>
  <si>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</si>
  <si>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</si>
  <si>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</si>
  <si>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</si>
  <si>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</si>
  <si>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</si>
  <si>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</si>
  <si>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</si>
  <si>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</si>
  <si>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</si>
  <si>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</si>
  <si>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</si>
  <si>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</si>
  <si>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-a</t>
  </si>
  <si>
    <t>-b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</si>
  <si>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</si>
  <si>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</si>
  <si>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</si>
  <si>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</si>
  <si>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</si>
  <si>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</si>
  <si>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</si>
  <si>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</si>
  <si>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</si>
  <si>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</si>
  <si>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</si>
  <si>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</si>
  <si>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</si>
  <si>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/>
  </si>
  <si>
    <t>桥梁、涵洞</t>
  </si>
  <si>
    <t>工程管理</t>
  </si>
  <si>
    <t>m</t>
  </si>
  <si>
    <t>-c</t>
  </si>
  <si>
    <t>-d</t>
  </si>
  <si>
    <t>-g</t>
  </si>
  <si>
    <t>m3</t>
  </si>
  <si>
    <t>套</t>
  </si>
  <si>
    <t>-e</t>
  </si>
  <si>
    <t>-f</t>
  </si>
  <si>
    <r>
      <t>已包含在清单合计中的安全生产费
（投标控制价上限的1.5%</t>
    </r>
    <r>
      <rPr>
        <sz val="12"/>
        <rFont val="宋体"/>
        <family val="0"/>
      </rPr>
      <t>）</t>
    </r>
  </si>
  <si>
    <t>项</t>
  </si>
  <si>
    <t>个</t>
  </si>
  <si>
    <t>清单     第100章   总 则</t>
  </si>
  <si>
    <t>根</t>
  </si>
  <si>
    <t>清单  第800章  管理、养护设施</t>
  </si>
  <si>
    <t>802-1</t>
  </si>
  <si>
    <t>照明设备</t>
  </si>
  <si>
    <t>802-2</t>
  </si>
  <si>
    <t>电缆电线</t>
  </si>
  <si>
    <t>电力电缆  YJV-1  5*16</t>
  </si>
  <si>
    <t>防水T接头</t>
  </si>
  <si>
    <t>802-3</t>
  </si>
  <si>
    <t>管线敷设</t>
  </si>
  <si>
    <t>聚氯乙烯双壁波纹管  φ80</t>
  </si>
  <si>
    <t>803-4</t>
  </si>
  <si>
    <t>防雷接地装置</t>
  </si>
  <si>
    <t>接地极  φ20  2.50m</t>
  </si>
  <si>
    <t>803-5</t>
  </si>
  <si>
    <t>手孔井</t>
  </si>
  <si>
    <t>照明手孔井  砖砌</t>
  </si>
  <si>
    <t>803-1</t>
  </si>
  <si>
    <t>箱式变电站</t>
  </si>
  <si>
    <t>箱式变电站安装  YBW-50KVA</t>
  </si>
  <si>
    <t>803-2</t>
  </si>
  <si>
    <t xml:space="preserve">镀锌钢管  Φ89*4.0mm  </t>
  </si>
  <si>
    <t>803-3</t>
  </si>
  <si>
    <t>电缆支架</t>
  </si>
  <si>
    <t>人孔</t>
  </si>
  <si>
    <t>水平接地极  -40*4</t>
  </si>
  <si>
    <t>垂直接地极  ∠50*50*5  L=2500</t>
  </si>
  <si>
    <t>接地接线柱</t>
  </si>
  <si>
    <t>804-1</t>
  </si>
  <si>
    <t>隧道照明灯  40W  LED灯</t>
  </si>
  <si>
    <t>10米单臂钢杆路灯（100W LED灯）</t>
  </si>
  <si>
    <t>804-2</t>
  </si>
  <si>
    <t>配电箱</t>
  </si>
  <si>
    <t>照明配电箱  1000*800*300mm</t>
  </si>
  <si>
    <t>供电电缆  ZR-YJV-0.6/1KV-4*6</t>
  </si>
  <si>
    <t>供电电缆  ZR-YJV-0.6/1KV-4*10</t>
  </si>
  <si>
    <t>引道照明电缆  YJV-0.6/1KV-4*6</t>
  </si>
  <si>
    <t>配电电缆  ZR-VV-4*2.5</t>
  </si>
  <si>
    <t>配电电缆  ZR-VV-4*4</t>
  </si>
  <si>
    <t xml:space="preserve">桥架接地线  ZR-BV-1*16 </t>
  </si>
  <si>
    <t>接地连接线  YJV-1X70</t>
  </si>
  <si>
    <t>804-4</t>
  </si>
  <si>
    <t>阻燃可挠金属管  LH-10，30#</t>
  </si>
  <si>
    <t>804-5</t>
  </si>
  <si>
    <t>桥架、支架</t>
  </si>
  <si>
    <t>槽式钢制桥架  2000*200*100mm</t>
  </si>
  <si>
    <t>电缆支架  L40*40*4，L=1850mm</t>
  </si>
  <si>
    <t>804-6</t>
  </si>
  <si>
    <t>接地母线  -50*5mm镀锌扁钢</t>
  </si>
  <si>
    <t>接地极  镀锌角钢∠50*50*5，L=2.5m</t>
  </si>
  <si>
    <t>805-1</t>
  </si>
  <si>
    <t>灭火器洞室箱体（80*110*35cm,涂塑钢板箱体，不绣钢）</t>
  </si>
  <si>
    <t>手提式磷酸铵盐干粉灭火器  MFZL8型</t>
  </si>
  <si>
    <t>消防设备指示标志(250*400*100mm,蓄光自发光)</t>
  </si>
  <si>
    <t>疏散指示标志(750*250*100mm,蓄光自发光)</t>
  </si>
  <si>
    <t>电缆防火封堵</t>
  </si>
  <si>
    <t>805-2</t>
  </si>
  <si>
    <t>隧道照明预留预埋</t>
  </si>
  <si>
    <t>镀锌钢管  Φ89*4.0mm</t>
  </si>
  <si>
    <t>镀锌钢管  Φ60*3.5mm</t>
  </si>
  <si>
    <t>钢制接线盒XRJ-9</t>
  </si>
  <si>
    <t>管理、养护设施</t>
  </si>
  <si>
    <t>清单合计减去材料、工程设备、专业工程暂估价、安全生产费合计(9-10-11=12)（评标价）</t>
  </si>
  <si>
    <r>
      <t>按上项（1</t>
    </r>
    <r>
      <rPr>
        <sz val="12"/>
        <rFont val="宋体"/>
        <family val="0"/>
      </rPr>
      <t>2</t>
    </r>
    <r>
      <rPr>
        <sz val="12"/>
        <rFont val="宋体"/>
        <family val="0"/>
      </rPr>
      <t>）金额的3</t>
    </r>
    <r>
      <rPr>
        <sz val="12"/>
        <rFont val="宋体"/>
        <family val="0"/>
      </rPr>
      <t>%</t>
    </r>
    <r>
      <rPr>
        <sz val="12"/>
        <rFont val="宋体"/>
        <family val="0"/>
      </rPr>
      <t>作为不可预见因素的暂定金额</t>
    </r>
  </si>
  <si>
    <r>
      <t>投标价（9+1</t>
    </r>
    <r>
      <rPr>
        <sz val="12"/>
        <rFont val="宋体"/>
        <family val="0"/>
      </rPr>
      <t>3</t>
    </r>
    <r>
      <rPr>
        <sz val="12"/>
        <rFont val="宋体"/>
        <family val="0"/>
      </rPr>
      <t>=1</t>
    </r>
    <r>
      <rPr>
        <sz val="12"/>
        <rFont val="宋体"/>
        <family val="0"/>
      </rPr>
      <t>4</t>
    </r>
    <r>
      <rPr>
        <sz val="12"/>
        <rFont val="宋体"/>
        <family val="0"/>
      </rPr>
      <t>）</t>
    </r>
  </si>
  <si>
    <r>
      <t>清单  第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00章 合计   人民币</t>
    </r>
  </si>
  <si>
    <t>照明系统</t>
  </si>
  <si>
    <t>802-4</t>
  </si>
  <si>
    <t>802-5</t>
  </si>
  <si>
    <t>隧道供电系统</t>
  </si>
  <si>
    <t>隧道照明系统</t>
  </si>
  <si>
    <t>隧道照明灯  80W  LED灯</t>
  </si>
  <si>
    <t>804-3</t>
  </si>
  <si>
    <t>隧道机电设施预埋件和消防设施</t>
  </si>
  <si>
    <t>隧道消防系统</t>
  </si>
  <si>
    <t>外电源（暂估价）</t>
  </si>
  <si>
    <t>单挑单火钢杆灯(8m，100W，LED，道路段)</t>
  </si>
  <si>
    <t>单挑单火钢杆灯(8m，100W，LED，桥梁段)</t>
  </si>
  <si>
    <t>镀锌钢管 SC100</t>
  </si>
  <si>
    <t>镀锌钢管 SC150</t>
  </si>
  <si>
    <t>电力人孔井  砖砌</t>
  </si>
  <si>
    <t>802-6</t>
  </si>
  <si>
    <t>箱式变电站 100kVA</t>
  </si>
  <si>
    <t>台</t>
  </si>
  <si>
    <t>智能照明控制仪 50kVA</t>
  </si>
  <si>
    <t>房山区循环经济产业园配套道路工程-照明工程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</si>
</sst>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0.000"/>
    <numFmt numFmtId="184" formatCode="#0.00"/>
    <numFmt numFmtId="185" formatCode="#0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;[Red]0.00"/>
    <numFmt numFmtId="192" formatCode="0.000"/>
    <numFmt numFmtId="193" formatCode="#0.0"/>
    <numFmt numFmtId="194" formatCode="#0.0000"/>
    <numFmt numFmtId="195" formatCode="#0.00000"/>
    <numFmt numFmtId="196" formatCode="0.0"/>
  </numFmts>
  <fonts count="35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u val="single"/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8" fillId="14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6" fillId="9" borderId="8" applyNumberFormat="0" applyAlignment="0" applyProtection="0"/>
    <xf numFmtId="0" fontId="22" fillId="3" borderId="5" applyNumberFormat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77" fontId="28" fillId="0" borderId="10" xfId="0" applyNumberFormat="1" applyFont="1" applyBorder="1" applyAlignment="1" applyProtection="1">
      <alignment horizontal="center" vertical="center" shrinkToFit="1"/>
      <protection hidden="1"/>
    </xf>
    <xf numFmtId="184" fontId="32" fillId="0" borderId="12" xfId="0" applyNumberFormat="1" applyFont="1" applyFill="1" applyBorder="1" applyAlignment="1" applyProtection="1">
      <alignment horizontal="center" vertical="center" wrapText="1"/>
      <protection/>
    </xf>
    <xf numFmtId="184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183" fontId="32" fillId="0" borderId="10" xfId="0" applyNumberFormat="1" applyFont="1" applyFill="1" applyBorder="1" applyAlignment="1" applyProtection="1">
      <alignment horizontal="right" vertical="center" wrapText="1"/>
      <protection/>
    </xf>
    <xf numFmtId="184" fontId="7" fillId="0" borderId="10" xfId="53" applyNumberFormat="1" applyFont="1" applyFill="1" applyBorder="1" applyAlignment="1" applyProtection="1">
      <alignment horizontal="right" vertical="center" wrapText="1"/>
      <protection/>
    </xf>
    <xf numFmtId="177" fontId="2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85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77" fontId="2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6" fontId="32" fillId="0" borderId="12" xfId="0" applyNumberFormat="1" applyFont="1" applyFill="1" applyBorder="1" applyAlignment="1" applyProtection="1">
      <alignment horizontal="center" vertical="center" shrinkToFit="1"/>
      <protection/>
    </xf>
    <xf numFmtId="176" fontId="32" fillId="0" borderId="10" xfId="0" applyNumberFormat="1" applyFont="1" applyFill="1" applyBorder="1" applyAlignment="1" applyProtection="1">
      <alignment horizontal="center" vertical="center" shrinkToFit="1"/>
      <protection/>
    </xf>
    <xf numFmtId="177" fontId="5" fillId="0" borderId="10" xfId="0" applyNumberFormat="1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4">
      <selection activeCell="I8" sqref="I8"/>
    </sheetView>
  </sheetViews>
  <sheetFormatPr defaultColWidth="9.00390625" defaultRowHeight="14.25"/>
  <cols>
    <col min="1" max="1" width="9.50390625" style="1" customWidth="1"/>
    <col min="2" max="2" width="28.625" style="1" customWidth="1"/>
    <col min="3" max="3" width="9.00390625" style="1" customWidth="1"/>
    <col min="4" max="4" width="11.25390625" style="1" customWidth="1"/>
    <col min="5" max="5" width="11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39.75" customHeight="1">
      <c r="A1" s="50" t="s">
        <v>0</v>
      </c>
      <c r="B1" s="50"/>
      <c r="C1" s="50"/>
      <c r="D1" s="50"/>
      <c r="E1" s="50"/>
      <c r="F1" s="50"/>
    </row>
    <row r="2" spans="1:6" ht="34.5" customHeight="1">
      <c r="A2" s="1" t="s">
        <v>1</v>
      </c>
      <c r="B2" s="51" t="s">
        <v>136</v>
      </c>
      <c r="C2" s="52"/>
      <c r="D2" s="52"/>
      <c r="E2" s="55" t="s">
        <v>2</v>
      </c>
      <c r="F2" s="55"/>
    </row>
    <row r="3" spans="1:6" s="8" customFormat="1" ht="34.5" customHeight="1">
      <c r="A3" s="53" t="s">
        <v>50</v>
      </c>
      <c r="B3" s="53"/>
      <c r="C3" s="53"/>
      <c r="D3" s="53"/>
      <c r="E3" s="53"/>
      <c r="F3" s="53"/>
    </row>
    <row r="4" spans="1:6" ht="34.5" customHeight="1">
      <c r="A4" s="7" t="s">
        <v>3</v>
      </c>
      <c r="B4" s="24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ht="36" customHeight="1">
      <c r="A5" s="26">
        <v>102</v>
      </c>
      <c r="B5" s="27" t="s">
        <v>38</v>
      </c>
      <c r="C5" s="26" t="s">
        <v>36</v>
      </c>
      <c r="D5" s="10" t="s">
        <v>36</v>
      </c>
      <c r="E5" s="22"/>
      <c r="F5" s="21"/>
    </row>
    <row r="6" spans="1:6" ht="36" customHeight="1">
      <c r="A6" s="26" t="s">
        <v>9</v>
      </c>
      <c r="B6" s="27" t="s">
        <v>10</v>
      </c>
      <c r="C6" s="26" t="s">
        <v>11</v>
      </c>
      <c r="D6" s="10">
        <v>1</v>
      </c>
      <c r="E6" s="70"/>
      <c r="F6" s="21">
        <f>ROUND(D6*E6,0)</f>
        <v>0</v>
      </c>
    </row>
    <row r="7" spans="1:6" ht="36" customHeight="1">
      <c r="A7" s="28" t="s">
        <v>12</v>
      </c>
      <c r="B7" s="29" t="s">
        <v>13</v>
      </c>
      <c r="C7" s="26" t="s">
        <v>11</v>
      </c>
      <c r="D7" s="10">
        <v>1</v>
      </c>
      <c r="E7" s="70"/>
      <c r="F7" s="21">
        <f>ROUND(D7*E7,0)</f>
        <v>0</v>
      </c>
    </row>
    <row r="8" spans="1:6" ht="36" customHeight="1">
      <c r="A8" s="28" t="s">
        <v>14</v>
      </c>
      <c r="B8" s="29" t="s">
        <v>15</v>
      </c>
      <c r="C8" s="26" t="s">
        <v>11</v>
      </c>
      <c r="D8" s="10">
        <v>1</v>
      </c>
      <c r="E8" s="70"/>
      <c r="F8" s="21">
        <f>ROUND(D8*E8,0)</f>
        <v>0</v>
      </c>
    </row>
    <row r="9" spans="1:6" ht="36" customHeight="1">
      <c r="A9" s="26">
        <v>104</v>
      </c>
      <c r="B9" s="30" t="s">
        <v>17</v>
      </c>
      <c r="C9" s="26" t="s">
        <v>36</v>
      </c>
      <c r="D9" s="10"/>
      <c r="E9" s="22"/>
      <c r="F9" s="21"/>
    </row>
    <row r="10" spans="1:6" ht="36" customHeight="1">
      <c r="A10" s="26" t="s">
        <v>16</v>
      </c>
      <c r="B10" s="27" t="s">
        <v>17</v>
      </c>
      <c r="C10" s="26" t="s">
        <v>11</v>
      </c>
      <c r="D10" s="10">
        <v>1</v>
      </c>
      <c r="E10" s="70"/>
      <c r="F10" s="21">
        <f>ROUND(D10*E10,0)</f>
        <v>0</v>
      </c>
    </row>
    <row r="11" spans="1:14" s="33" customFormat="1" ht="36.75" customHeight="1">
      <c r="A11" s="54" t="s">
        <v>18</v>
      </c>
      <c r="B11" s="54"/>
      <c r="C11" s="54"/>
      <c r="D11" s="61">
        <f>ROUND(SUM(F6:F10),0)</f>
        <v>0</v>
      </c>
      <c r="E11" s="61"/>
      <c r="F11" s="31" t="s">
        <v>19</v>
      </c>
      <c r="G11" s="32"/>
      <c r="H11" s="32"/>
      <c r="I11" s="32"/>
      <c r="J11" s="32"/>
      <c r="K11" s="32"/>
      <c r="L11" s="32"/>
      <c r="M11" s="32"/>
      <c r="N11" s="32"/>
    </row>
    <row r="12" ht="32.25" customHeight="1"/>
    <row r="13" ht="25.5" customHeight="1">
      <c r="A13" s="9"/>
    </row>
  </sheetData>
  <sheetProtection password="84DD" sheet="1"/>
  <protectedRanges>
    <protectedRange sqref="E6:E8 E10" name="区域1"/>
  </protectedRanges>
  <mergeCells count="6">
    <mergeCell ref="A1:F1"/>
    <mergeCell ref="B2:D2"/>
    <mergeCell ref="A3:F3"/>
    <mergeCell ref="A11:C11"/>
    <mergeCell ref="D11:E11"/>
    <mergeCell ref="E2:F2"/>
  </mergeCells>
  <printOptions/>
  <pageMargins left="0.7086614173228347" right="0.7086614173228347" top="0.7480314960629921" bottom="0.74" header="0.31496062992125984" footer="3.65"/>
  <pageSetup fitToHeight="0" horizontalDpi="600" verticalDpi="600" orientation="portrait" paperSize="9" r:id="rId1"/>
  <headerFooter>
    <oddFooter xml:space="preserve">&amp;L&amp;"宋体,加粗"投标书签署人签字：&amp;"宋体,常规"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63">
      <selection activeCell="I69" sqref="I69"/>
    </sheetView>
  </sheetViews>
  <sheetFormatPr defaultColWidth="9.00390625" defaultRowHeight="14.25"/>
  <cols>
    <col min="1" max="1" width="9.125" style="18" customWidth="1"/>
    <col min="2" max="2" width="27.625" style="11" customWidth="1"/>
    <col min="3" max="3" width="7.375" style="11" customWidth="1"/>
    <col min="4" max="4" width="10.625" style="19" customWidth="1"/>
    <col min="5" max="5" width="12.00390625" style="20" customWidth="1"/>
    <col min="6" max="6" width="12.50390625" style="20" customWidth="1"/>
    <col min="7" max="16384" width="9.00390625" style="11" customWidth="1"/>
  </cols>
  <sheetData>
    <row r="1" spans="1:6" ht="39.75" customHeight="1">
      <c r="A1" s="56" t="s">
        <v>0</v>
      </c>
      <c r="B1" s="56"/>
      <c r="C1" s="56"/>
      <c r="D1" s="56"/>
      <c r="E1" s="56"/>
      <c r="F1" s="56"/>
    </row>
    <row r="2" spans="1:6" ht="34.5" customHeight="1">
      <c r="A2" s="12" t="s">
        <v>1</v>
      </c>
      <c r="B2" s="57" t="str">
        <f>'第100章'!B2</f>
        <v>房山区循环经济产业园配套道路工程-照明工程</v>
      </c>
      <c r="C2" s="57"/>
      <c r="D2" s="57"/>
      <c r="E2" s="58" t="s">
        <v>20</v>
      </c>
      <c r="F2" s="58"/>
    </row>
    <row r="3" spans="1:6" ht="36.75" customHeight="1">
      <c r="A3" s="53" t="s">
        <v>52</v>
      </c>
      <c r="B3" s="59"/>
      <c r="C3" s="59"/>
      <c r="D3" s="59"/>
      <c r="E3" s="59"/>
      <c r="F3" s="59"/>
    </row>
    <row r="4" spans="1:6" ht="30" customHeight="1">
      <c r="A4" s="13" t="s">
        <v>3</v>
      </c>
      <c r="B4" s="14" t="s">
        <v>4</v>
      </c>
      <c r="C4" s="14" t="s">
        <v>5</v>
      </c>
      <c r="D4" s="15" t="s">
        <v>6</v>
      </c>
      <c r="E4" s="16" t="s">
        <v>7</v>
      </c>
      <c r="F4" s="16" t="s">
        <v>8</v>
      </c>
    </row>
    <row r="5" spans="1:6" ht="31.5" customHeight="1">
      <c r="A5" s="36">
        <v>802</v>
      </c>
      <c r="B5" s="37" t="s">
        <v>117</v>
      </c>
      <c r="C5" s="38" t="s">
        <v>36</v>
      </c>
      <c r="D5" s="39"/>
      <c r="E5" s="40"/>
      <c r="F5" s="17"/>
    </row>
    <row r="6" spans="1:6" ht="31.5" customHeight="1">
      <c r="A6" s="38" t="s">
        <v>53</v>
      </c>
      <c r="B6" s="37" t="s">
        <v>54</v>
      </c>
      <c r="C6" s="38" t="s">
        <v>36</v>
      </c>
      <c r="D6" s="23"/>
      <c r="E6" s="23"/>
      <c r="F6" s="41"/>
    </row>
    <row r="7" spans="1:6" ht="34.5" customHeight="1">
      <c r="A7" s="42" t="s">
        <v>21</v>
      </c>
      <c r="B7" s="43" t="s">
        <v>127</v>
      </c>
      <c r="C7" s="38" t="s">
        <v>44</v>
      </c>
      <c r="D7" s="44">
        <v>182</v>
      </c>
      <c r="E7" s="71"/>
      <c r="F7" s="41">
        <f>ROUND(D7*E7,0)</f>
        <v>0</v>
      </c>
    </row>
    <row r="8" spans="1:6" ht="34.5" customHeight="1">
      <c r="A8" s="42" t="s">
        <v>22</v>
      </c>
      <c r="B8" s="43" t="s">
        <v>128</v>
      </c>
      <c r="C8" s="38" t="s">
        <v>44</v>
      </c>
      <c r="D8" s="44">
        <v>18</v>
      </c>
      <c r="E8" s="71"/>
      <c r="F8" s="41">
        <f>ROUND(D8*E8,0)</f>
        <v>0</v>
      </c>
    </row>
    <row r="9" spans="1:6" ht="31.5" customHeight="1">
      <c r="A9" s="42" t="s">
        <v>55</v>
      </c>
      <c r="B9" s="43" t="s">
        <v>56</v>
      </c>
      <c r="C9" s="38" t="s">
        <v>36</v>
      </c>
      <c r="D9" s="23"/>
      <c r="E9" s="71"/>
      <c r="F9" s="41"/>
    </row>
    <row r="10" spans="1:6" ht="31.5" customHeight="1">
      <c r="A10" s="42" t="s">
        <v>21</v>
      </c>
      <c r="B10" s="43" t="s">
        <v>57</v>
      </c>
      <c r="C10" s="38" t="s">
        <v>39</v>
      </c>
      <c r="D10" s="23">
        <v>12588</v>
      </c>
      <c r="E10" s="71"/>
      <c r="F10" s="41">
        <f>ROUND(D10*E10,0)</f>
        <v>0</v>
      </c>
    </row>
    <row r="11" spans="1:6" ht="31.5" customHeight="1">
      <c r="A11" s="42" t="s">
        <v>22</v>
      </c>
      <c r="B11" s="43" t="s">
        <v>58</v>
      </c>
      <c r="C11" s="38" t="s">
        <v>49</v>
      </c>
      <c r="D11" s="44">
        <v>600</v>
      </c>
      <c r="E11" s="71"/>
      <c r="F11" s="41">
        <f>ROUND(D11*E11,0)</f>
        <v>0</v>
      </c>
    </row>
    <row r="12" spans="1:6" ht="31.5" customHeight="1">
      <c r="A12" s="42" t="s">
        <v>59</v>
      </c>
      <c r="B12" s="43" t="s">
        <v>60</v>
      </c>
      <c r="C12" s="38" t="s">
        <v>36</v>
      </c>
      <c r="D12" s="23"/>
      <c r="E12" s="71"/>
      <c r="F12" s="41"/>
    </row>
    <row r="13" spans="1:6" ht="31.5" customHeight="1">
      <c r="A13" s="42" t="s">
        <v>21</v>
      </c>
      <c r="B13" s="43" t="s">
        <v>129</v>
      </c>
      <c r="C13" s="38" t="s">
        <v>39</v>
      </c>
      <c r="D13" s="23">
        <v>1075</v>
      </c>
      <c r="E13" s="71"/>
      <c r="F13" s="41">
        <f>ROUND(D13*E13,0)</f>
        <v>0</v>
      </c>
    </row>
    <row r="14" spans="1:6" ht="31.5" customHeight="1">
      <c r="A14" s="42" t="s">
        <v>22</v>
      </c>
      <c r="B14" s="43" t="s">
        <v>130</v>
      </c>
      <c r="C14" s="38" t="s">
        <v>39</v>
      </c>
      <c r="D14" s="23">
        <v>85</v>
      </c>
      <c r="E14" s="71"/>
      <c r="F14" s="41">
        <f>ROUND(D14*E14,0)</f>
        <v>0</v>
      </c>
    </row>
    <row r="15" spans="1:6" ht="31.5" customHeight="1">
      <c r="A15" s="42" t="s">
        <v>40</v>
      </c>
      <c r="B15" s="43" t="s">
        <v>61</v>
      </c>
      <c r="C15" s="38" t="s">
        <v>39</v>
      </c>
      <c r="D15" s="23">
        <v>10945</v>
      </c>
      <c r="E15" s="71"/>
      <c r="F15" s="41">
        <f>ROUND(D15*E15,0)</f>
        <v>0</v>
      </c>
    </row>
    <row r="16" spans="1:6" ht="31.5" customHeight="1">
      <c r="A16" s="45" t="s">
        <v>118</v>
      </c>
      <c r="B16" s="43" t="s">
        <v>63</v>
      </c>
      <c r="C16" s="38" t="s">
        <v>36</v>
      </c>
      <c r="D16" s="23"/>
      <c r="E16" s="71"/>
      <c r="F16" s="41"/>
    </row>
    <row r="17" spans="1:6" ht="31.5" customHeight="1">
      <c r="A17" s="42" t="s">
        <v>21</v>
      </c>
      <c r="B17" s="43" t="s">
        <v>64</v>
      </c>
      <c r="C17" s="38" t="s">
        <v>51</v>
      </c>
      <c r="D17" s="44">
        <v>212</v>
      </c>
      <c r="E17" s="71"/>
      <c r="F17" s="41">
        <f>ROUND(D17*E17,0)</f>
        <v>0</v>
      </c>
    </row>
    <row r="18" spans="1:6" ht="31.5" customHeight="1">
      <c r="A18" s="45" t="s">
        <v>119</v>
      </c>
      <c r="B18" s="43" t="s">
        <v>66</v>
      </c>
      <c r="C18" s="38" t="s">
        <v>36</v>
      </c>
      <c r="D18" s="44"/>
      <c r="E18" s="71"/>
      <c r="F18" s="41"/>
    </row>
    <row r="19" spans="1:6" ht="31.5" customHeight="1">
      <c r="A19" s="42" t="s">
        <v>21</v>
      </c>
      <c r="B19" s="43" t="s">
        <v>67</v>
      </c>
      <c r="C19" s="38" t="s">
        <v>49</v>
      </c>
      <c r="D19" s="44">
        <v>247</v>
      </c>
      <c r="E19" s="71"/>
      <c r="F19" s="41">
        <f>ROUND(D19*E19,0)</f>
        <v>0</v>
      </c>
    </row>
    <row r="20" spans="1:6" ht="31.5" customHeight="1">
      <c r="A20" s="42" t="s">
        <v>22</v>
      </c>
      <c r="B20" s="43" t="s">
        <v>131</v>
      </c>
      <c r="C20" s="38" t="s">
        <v>49</v>
      </c>
      <c r="D20" s="44">
        <v>4</v>
      </c>
      <c r="E20" s="71"/>
      <c r="F20" s="41">
        <f>ROUND(D20*E20,0)</f>
        <v>0</v>
      </c>
    </row>
    <row r="21" spans="1:6" ht="31.5" customHeight="1">
      <c r="A21" s="42" t="s">
        <v>132</v>
      </c>
      <c r="B21" s="43" t="s">
        <v>69</v>
      </c>
      <c r="C21" s="38" t="s">
        <v>36</v>
      </c>
      <c r="D21" s="44"/>
      <c r="E21" s="71"/>
      <c r="F21" s="41"/>
    </row>
    <row r="22" spans="1:6" ht="31.5" customHeight="1">
      <c r="A22" s="42" t="s">
        <v>21</v>
      </c>
      <c r="B22" s="43" t="s">
        <v>133</v>
      </c>
      <c r="C22" s="38" t="s">
        <v>134</v>
      </c>
      <c r="D22" s="44">
        <v>4</v>
      </c>
      <c r="E22" s="71"/>
      <c r="F22" s="41">
        <f>ROUND(D22*E22,0)</f>
        <v>0</v>
      </c>
    </row>
    <row r="23" spans="1:6" ht="31.5" customHeight="1">
      <c r="A23" s="42" t="s">
        <v>22</v>
      </c>
      <c r="B23" s="43" t="s">
        <v>135</v>
      </c>
      <c r="C23" s="38" t="s">
        <v>134</v>
      </c>
      <c r="D23" s="44">
        <v>4</v>
      </c>
      <c r="E23" s="71"/>
      <c r="F23" s="41">
        <f>ROUND(D23*E23,0)</f>
        <v>0</v>
      </c>
    </row>
    <row r="24" spans="1:6" ht="31.5" customHeight="1">
      <c r="A24" s="42">
        <v>803</v>
      </c>
      <c r="B24" s="46" t="s">
        <v>120</v>
      </c>
      <c r="C24" s="38" t="s">
        <v>36</v>
      </c>
      <c r="D24" s="44"/>
      <c r="E24" s="71"/>
      <c r="F24" s="41"/>
    </row>
    <row r="25" spans="1:6" ht="31.5" customHeight="1">
      <c r="A25" s="42" t="s">
        <v>68</v>
      </c>
      <c r="B25" s="43" t="s">
        <v>69</v>
      </c>
      <c r="C25" s="38" t="s">
        <v>36</v>
      </c>
      <c r="D25" s="44"/>
      <c r="E25" s="71"/>
      <c r="F25" s="41"/>
    </row>
    <row r="26" spans="1:6" ht="31.5" customHeight="1">
      <c r="A26" s="42" t="s">
        <v>21</v>
      </c>
      <c r="B26" s="43" t="s">
        <v>70</v>
      </c>
      <c r="C26" s="38" t="s">
        <v>44</v>
      </c>
      <c r="D26" s="44">
        <v>1</v>
      </c>
      <c r="E26" s="71"/>
      <c r="F26" s="41">
        <f>ROUND(D26*E26,0)</f>
        <v>0</v>
      </c>
    </row>
    <row r="27" spans="1:6" ht="31.5" customHeight="1">
      <c r="A27" s="42" t="s">
        <v>71</v>
      </c>
      <c r="B27" s="43" t="s">
        <v>60</v>
      </c>
      <c r="C27" s="38" t="s">
        <v>36</v>
      </c>
      <c r="D27" s="23"/>
      <c r="E27" s="71"/>
      <c r="F27" s="41"/>
    </row>
    <row r="28" spans="1:6" ht="31.5" customHeight="1">
      <c r="A28" s="42" t="s">
        <v>21</v>
      </c>
      <c r="B28" s="43" t="s">
        <v>72</v>
      </c>
      <c r="C28" s="38" t="s">
        <v>39</v>
      </c>
      <c r="D28" s="23">
        <v>1640</v>
      </c>
      <c r="E28" s="71"/>
      <c r="F28" s="41">
        <f>ROUND(D28*E28,0)</f>
        <v>0</v>
      </c>
    </row>
    <row r="29" spans="1:6" ht="31.5" customHeight="1">
      <c r="A29" s="42" t="s">
        <v>73</v>
      </c>
      <c r="B29" s="43" t="s">
        <v>74</v>
      </c>
      <c r="C29" s="38" t="s">
        <v>44</v>
      </c>
      <c r="D29" s="44">
        <v>50</v>
      </c>
      <c r="E29" s="71"/>
      <c r="F29" s="41">
        <f>ROUND(D29*E29,0)</f>
        <v>0</v>
      </c>
    </row>
    <row r="30" spans="1:6" ht="31.5" customHeight="1">
      <c r="A30" s="42" t="s">
        <v>62</v>
      </c>
      <c r="B30" s="43" t="s">
        <v>75</v>
      </c>
      <c r="C30" s="38" t="s">
        <v>49</v>
      </c>
      <c r="D30" s="44">
        <v>3</v>
      </c>
      <c r="E30" s="71"/>
      <c r="F30" s="41">
        <f>ROUND(D30*E30,0)</f>
        <v>0</v>
      </c>
    </row>
    <row r="31" spans="1:6" ht="31.5" customHeight="1">
      <c r="A31" s="42" t="s">
        <v>65</v>
      </c>
      <c r="B31" s="43" t="s">
        <v>63</v>
      </c>
      <c r="C31" s="38" t="s">
        <v>36</v>
      </c>
      <c r="D31" s="23"/>
      <c r="E31" s="71"/>
      <c r="F31" s="41"/>
    </row>
    <row r="32" spans="1:6" ht="31.5" customHeight="1">
      <c r="A32" s="42" t="s">
        <v>21</v>
      </c>
      <c r="B32" s="47" t="s">
        <v>76</v>
      </c>
      <c r="C32" s="38" t="s">
        <v>39</v>
      </c>
      <c r="D32" s="23">
        <v>40</v>
      </c>
      <c r="E32" s="71"/>
      <c r="F32" s="41">
        <f>ROUND(D32*E32,0)</f>
        <v>0</v>
      </c>
    </row>
    <row r="33" spans="1:6" ht="33.75" customHeight="1">
      <c r="A33" s="42" t="s">
        <v>22</v>
      </c>
      <c r="B33" s="43" t="s">
        <v>77</v>
      </c>
      <c r="C33" s="38" t="s">
        <v>51</v>
      </c>
      <c r="D33" s="44">
        <v>8</v>
      </c>
      <c r="E33" s="71"/>
      <c r="F33" s="41">
        <f>ROUND(D33*E33,0)</f>
        <v>0</v>
      </c>
    </row>
    <row r="34" spans="1:6" ht="31.5" customHeight="1">
      <c r="A34" s="42" t="s">
        <v>40</v>
      </c>
      <c r="B34" s="43" t="s">
        <v>78</v>
      </c>
      <c r="C34" s="38" t="s">
        <v>49</v>
      </c>
      <c r="D34" s="44">
        <v>2</v>
      </c>
      <c r="E34" s="71"/>
      <c r="F34" s="41">
        <f>ROUND(D34*E34,0)</f>
        <v>0</v>
      </c>
    </row>
    <row r="35" spans="1:6" ht="31.5" customHeight="1">
      <c r="A35" s="42">
        <v>804</v>
      </c>
      <c r="B35" s="48" t="s">
        <v>121</v>
      </c>
      <c r="C35" s="38" t="s">
        <v>36</v>
      </c>
      <c r="D35" s="23"/>
      <c r="E35" s="71"/>
      <c r="F35" s="41"/>
    </row>
    <row r="36" spans="1:6" ht="31.5" customHeight="1">
      <c r="A36" s="42" t="s">
        <v>79</v>
      </c>
      <c r="B36" s="43" t="s">
        <v>54</v>
      </c>
      <c r="C36" s="38" t="s">
        <v>36</v>
      </c>
      <c r="D36" s="23"/>
      <c r="E36" s="71"/>
      <c r="F36" s="41"/>
    </row>
    <row r="37" spans="1:6" ht="31.5" customHeight="1">
      <c r="A37" s="42" t="s">
        <v>21</v>
      </c>
      <c r="B37" s="43" t="s">
        <v>80</v>
      </c>
      <c r="C37" s="38" t="s">
        <v>44</v>
      </c>
      <c r="D37" s="44">
        <v>75</v>
      </c>
      <c r="E37" s="71"/>
      <c r="F37" s="41">
        <f>ROUND(D37*E37,0)</f>
        <v>0</v>
      </c>
    </row>
    <row r="38" spans="1:6" ht="31.5" customHeight="1">
      <c r="A38" s="42" t="s">
        <v>22</v>
      </c>
      <c r="B38" s="37" t="s">
        <v>122</v>
      </c>
      <c r="C38" s="38" t="s">
        <v>44</v>
      </c>
      <c r="D38" s="44">
        <v>32</v>
      </c>
      <c r="E38" s="71"/>
      <c r="F38" s="41">
        <f>ROUND(D38*E38,0)</f>
        <v>0</v>
      </c>
    </row>
    <row r="39" spans="1:6" ht="34.5" customHeight="1">
      <c r="A39" s="42" t="s">
        <v>40</v>
      </c>
      <c r="B39" s="43" t="s">
        <v>81</v>
      </c>
      <c r="C39" s="38" t="s">
        <v>44</v>
      </c>
      <c r="D39" s="44">
        <v>6</v>
      </c>
      <c r="E39" s="71"/>
      <c r="F39" s="41">
        <f>ROUND(D39*E39,0)</f>
        <v>0</v>
      </c>
    </row>
    <row r="40" spans="1:6" ht="31.5" customHeight="1">
      <c r="A40" s="42" t="s">
        <v>82</v>
      </c>
      <c r="B40" s="43" t="s">
        <v>83</v>
      </c>
      <c r="C40" s="38" t="s">
        <v>36</v>
      </c>
      <c r="D40" s="44"/>
      <c r="E40" s="71"/>
      <c r="F40" s="41"/>
    </row>
    <row r="41" spans="1:6" ht="31.5" customHeight="1">
      <c r="A41" s="42" t="s">
        <v>21</v>
      </c>
      <c r="B41" s="43" t="s">
        <v>84</v>
      </c>
      <c r="C41" s="38" t="s">
        <v>44</v>
      </c>
      <c r="D41" s="44">
        <v>3</v>
      </c>
      <c r="E41" s="71"/>
      <c r="F41" s="41">
        <f>ROUND(D41*E41,0)</f>
        <v>0</v>
      </c>
    </row>
    <row r="42" spans="1:6" ht="31.5" customHeight="1">
      <c r="A42" s="45" t="s">
        <v>123</v>
      </c>
      <c r="B42" s="43" t="s">
        <v>56</v>
      </c>
      <c r="C42" s="38" t="s">
        <v>36</v>
      </c>
      <c r="D42" s="23"/>
      <c r="E42" s="71"/>
      <c r="F42" s="41"/>
    </row>
    <row r="43" spans="1:6" ht="33.75" customHeight="1">
      <c r="A43" s="42" t="s">
        <v>21</v>
      </c>
      <c r="B43" s="43" t="s">
        <v>85</v>
      </c>
      <c r="C43" s="38" t="s">
        <v>39</v>
      </c>
      <c r="D43" s="23">
        <v>660</v>
      </c>
      <c r="E43" s="71"/>
      <c r="F43" s="41">
        <f aca="true" t="shared" si="0" ref="F43:F49">ROUND(D43*E43,0)</f>
        <v>0</v>
      </c>
    </row>
    <row r="44" spans="1:6" ht="33.75" customHeight="1">
      <c r="A44" s="42" t="s">
        <v>22</v>
      </c>
      <c r="B44" s="43" t="s">
        <v>86</v>
      </c>
      <c r="C44" s="38" t="s">
        <v>39</v>
      </c>
      <c r="D44" s="23">
        <v>430</v>
      </c>
      <c r="E44" s="71"/>
      <c r="F44" s="41">
        <f t="shared" si="0"/>
        <v>0</v>
      </c>
    </row>
    <row r="45" spans="1:6" ht="33.75" customHeight="1">
      <c r="A45" s="42" t="s">
        <v>40</v>
      </c>
      <c r="B45" s="49" t="s">
        <v>87</v>
      </c>
      <c r="C45" s="38" t="s">
        <v>39</v>
      </c>
      <c r="D45" s="23">
        <v>600</v>
      </c>
      <c r="E45" s="71"/>
      <c r="F45" s="41">
        <f t="shared" si="0"/>
        <v>0</v>
      </c>
    </row>
    <row r="46" spans="1:6" ht="31.5" customHeight="1">
      <c r="A46" s="42" t="s">
        <v>41</v>
      </c>
      <c r="B46" s="43" t="s">
        <v>88</v>
      </c>
      <c r="C46" s="38" t="s">
        <v>39</v>
      </c>
      <c r="D46" s="23">
        <v>120</v>
      </c>
      <c r="E46" s="71"/>
      <c r="F46" s="41">
        <f t="shared" si="0"/>
        <v>0</v>
      </c>
    </row>
    <row r="47" spans="1:6" ht="31.5" customHeight="1">
      <c r="A47" s="42" t="s">
        <v>45</v>
      </c>
      <c r="B47" s="43" t="s">
        <v>89</v>
      </c>
      <c r="C47" s="38" t="s">
        <v>39</v>
      </c>
      <c r="D47" s="23">
        <v>400</v>
      </c>
      <c r="E47" s="71"/>
      <c r="F47" s="41">
        <f t="shared" si="0"/>
        <v>0</v>
      </c>
    </row>
    <row r="48" spans="1:6" ht="31.5" customHeight="1">
      <c r="A48" s="42" t="s">
        <v>46</v>
      </c>
      <c r="B48" s="43" t="s">
        <v>90</v>
      </c>
      <c r="C48" s="38" t="s">
        <v>39</v>
      </c>
      <c r="D48" s="23">
        <v>416</v>
      </c>
      <c r="E48" s="71"/>
      <c r="F48" s="41">
        <f t="shared" si="0"/>
        <v>0</v>
      </c>
    </row>
    <row r="49" spans="1:6" ht="31.5" customHeight="1">
      <c r="A49" s="42" t="s">
        <v>42</v>
      </c>
      <c r="B49" s="43" t="s">
        <v>91</v>
      </c>
      <c r="C49" s="38" t="s">
        <v>39</v>
      </c>
      <c r="D49" s="23">
        <v>50</v>
      </c>
      <c r="E49" s="71"/>
      <c r="F49" s="41">
        <f t="shared" si="0"/>
        <v>0</v>
      </c>
    </row>
    <row r="50" spans="1:6" ht="31.5" customHeight="1">
      <c r="A50" s="42" t="s">
        <v>92</v>
      </c>
      <c r="B50" s="43" t="s">
        <v>60</v>
      </c>
      <c r="C50" s="38" t="s">
        <v>36</v>
      </c>
      <c r="D50" s="44"/>
      <c r="E50" s="71"/>
      <c r="F50" s="41"/>
    </row>
    <row r="51" spans="1:6" ht="31.5" customHeight="1">
      <c r="A51" s="42" t="s">
        <v>21</v>
      </c>
      <c r="B51" s="43" t="s">
        <v>93</v>
      </c>
      <c r="C51" s="38" t="s">
        <v>39</v>
      </c>
      <c r="D51" s="23">
        <v>107</v>
      </c>
      <c r="E51" s="71"/>
      <c r="F51" s="41">
        <f>ROUND(D51*E51,0)</f>
        <v>0</v>
      </c>
    </row>
    <row r="52" spans="1:6" ht="31.5" customHeight="1">
      <c r="A52" s="42" t="s">
        <v>94</v>
      </c>
      <c r="B52" s="43" t="s">
        <v>95</v>
      </c>
      <c r="C52" s="38" t="s">
        <v>36</v>
      </c>
      <c r="D52" s="23"/>
      <c r="E52" s="71"/>
      <c r="F52" s="41"/>
    </row>
    <row r="53" spans="1:6" ht="35.25" customHeight="1">
      <c r="A53" s="42" t="s">
        <v>21</v>
      </c>
      <c r="B53" s="43" t="s">
        <v>96</v>
      </c>
      <c r="C53" s="38" t="s">
        <v>44</v>
      </c>
      <c r="D53" s="44">
        <v>356</v>
      </c>
      <c r="E53" s="71"/>
      <c r="F53" s="41">
        <f>ROUND(D53*E53,0)</f>
        <v>0</v>
      </c>
    </row>
    <row r="54" spans="1:6" ht="35.25" customHeight="1">
      <c r="A54" s="42" t="s">
        <v>22</v>
      </c>
      <c r="B54" s="43" t="s">
        <v>97</v>
      </c>
      <c r="C54" s="38" t="s">
        <v>44</v>
      </c>
      <c r="D54" s="44">
        <v>445</v>
      </c>
      <c r="E54" s="71"/>
      <c r="F54" s="41">
        <f>ROUND(D54*E54,0)</f>
        <v>0</v>
      </c>
    </row>
    <row r="55" spans="1:6" ht="31.5" customHeight="1">
      <c r="A55" s="42" t="s">
        <v>98</v>
      </c>
      <c r="B55" s="43" t="s">
        <v>63</v>
      </c>
      <c r="C55" s="38" t="s">
        <v>36</v>
      </c>
      <c r="D55" s="23"/>
      <c r="E55" s="71"/>
      <c r="F55" s="41"/>
    </row>
    <row r="56" spans="1:6" ht="31.5" customHeight="1">
      <c r="A56" s="42" t="s">
        <v>21</v>
      </c>
      <c r="B56" s="43" t="s">
        <v>99</v>
      </c>
      <c r="C56" s="38" t="s">
        <v>39</v>
      </c>
      <c r="D56" s="23">
        <v>406</v>
      </c>
      <c r="E56" s="71"/>
      <c r="F56" s="41">
        <f>ROUND(D56*E56,0)</f>
        <v>0</v>
      </c>
    </row>
    <row r="57" spans="1:6" ht="36" customHeight="1">
      <c r="A57" s="42" t="s">
        <v>22</v>
      </c>
      <c r="B57" s="43" t="s">
        <v>100</v>
      </c>
      <c r="C57" s="38" t="s">
        <v>51</v>
      </c>
      <c r="D57" s="44">
        <v>10</v>
      </c>
      <c r="E57" s="71"/>
      <c r="F57" s="41">
        <f>ROUND(D57*E57,0)</f>
        <v>0</v>
      </c>
    </row>
    <row r="58" spans="1:6" ht="31.5" customHeight="1">
      <c r="A58" s="42">
        <v>805</v>
      </c>
      <c r="B58" s="46" t="s">
        <v>124</v>
      </c>
      <c r="C58" s="38" t="s">
        <v>36</v>
      </c>
      <c r="D58" s="23"/>
      <c r="E58" s="71"/>
      <c r="F58" s="41"/>
    </row>
    <row r="59" spans="1:6" ht="31.5" customHeight="1">
      <c r="A59" s="42" t="s">
        <v>101</v>
      </c>
      <c r="B59" s="46" t="s">
        <v>125</v>
      </c>
      <c r="C59" s="38" t="s">
        <v>36</v>
      </c>
      <c r="D59" s="23"/>
      <c r="E59" s="71"/>
      <c r="F59" s="41"/>
    </row>
    <row r="60" spans="1:6" ht="33.75" customHeight="1">
      <c r="A60" s="42" t="s">
        <v>21</v>
      </c>
      <c r="B60" s="43" t="s">
        <v>102</v>
      </c>
      <c r="C60" s="38" t="s">
        <v>49</v>
      </c>
      <c r="D60" s="44">
        <v>7</v>
      </c>
      <c r="E60" s="71"/>
      <c r="F60" s="41">
        <f>ROUND(D60*E60,0)</f>
        <v>0</v>
      </c>
    </row>
    <row r="61" spans="1:6" ht="33.75" customHeight="1">
      <c r="A61" s="42" t="s">
        <v>22</v>
      </c>
      <c r="B61" s="43" t="s">
        <v>103</v>
      </c>
      <c r="C61" s="38" t="s">
        <v>49</v>
      </c>
      <c r="D61" s="44">
        <v>21</v>
      </c>
      <c r="E61" s="71"/>
      <c r="F61" s="41">
        <f>ROUND(D61*E61,0)</f>
        <v>0</v>
      </c>
    </row>
    <row r="62" spans="1:6" ht="33.75" customHeight="1">
      <c r="A62" s="42" t="s">
        <v>40</v>
      </c>
      <c r="B62" s="43" t="s">
        <v>104</v>
      </c>
      <c r="C62" s="38" t="s">
        <v>44</v>
      </c>
      <c r="D62" s="44">
        <v>7</v>
      </c>
      <c r="E62" s="71"/>
      <c r="F62" s="41">
        <f>ROUND(D62*E62,0)</f>
        <v>0</v>
      </c>
    </row>
    <row r="63" spans="1:6" ht="33.75" customHeight="1">
      <c r="A63" s="42" t="s">
        <v>41</v>
      </c>
      <c r="B63" s="43" t="s">
        <v>105</v>
      </c>
      <c r="C63" s="38" t="s">
        <v>44</v>
      </c>
      <c r="D63" s="44">
        <v>16</v>
      </c>
      <c r="E63" s="71"/>
      <c r="F63" s="41">
        <f>ROUND(D63*E63,0)</f>
        <v>0</v>
      </c>
    </row>
    <row r="64" spans="1:6" ht="31.5" customHeight="1">
      <c r="A64" s="42" t="s">
        <v>45</v>
      </c>
      <c r="B64" s="43" t="s">
        <v>106</v>
      </c>
      <c r="C64" s="38" t="s">
        <v>43</v>
      </c>
      <c r="D64" s="23">
        <v>2</v>
      </c>
      <c r="E64" s="71"/>
      <c r="F64" s="41">
        <f>ROUND(D64*E64,0)</f>
        <v>0</v>
      </c>
    </row>
    <row r="65" spans="1:6" ht="31.5" customHeight="1">
      <c r="A65" s="42" t="s">
        <v>107</v>
      </c>
      <c r="B65" s="43" t="s">
        <v>108</v>
      </c>
      <c r="C65" s="38" t="s">
        <v>36</v>
      </c>
      <c r="D65" s="23"/>
      <c r="E65" s="71"/>
      <c r="F65" s="41"/>
    </row>
    <row r="66" spans="1:6" ht="31.5" customHeight="1">
      <c r="A66" s="42" t="s">
        <v>21</v>
      </c>
      <c r="B66" s="43" t="s">
        <v>109</v>
      </c>
      <c r="C66" s="38" t="s">
        <v>39</v>
      </c>
      <c r="D66" s="23">
        <v>24</v>
      </c>
      <c r="E66" s="71"/>
      <c r="F66" s="41">
        <f>ROUND(D66*E66,0)</f>
        <v>0</v>
      </c>
    </row>
    <row r="67" spans="1:6" ht="31.5" customHeight="1">
      <c r="A67" s="42" t="s">
        <v>22</v>
      </c>
      <c r="B67" s="43" t="s">
        <v>110</v>
      </c>
      <c r="C67" s="38" t="s">
        <v>39</v>
      </c>
      <c r="D67" s="23">
        <v>162</v>
      </c>
      <c r="E67" s="71"/>
      <c r="F67" s="41">
        <f>ROUND(D67*E67,0)</f>
        <v>0</v>
      </c>
    </row>
    <row r="68" spans="1:6" ht="31.5" customHeight="1">
      <c r="A68" s="42" t="s">
        <v>40</v>
      </c>
      <c r="B68" s="43" t="s">
        <v>111</v>
      </c>
      <c r="C68" s="38" t="s">
        <v>49</v>
      </c>
      <c r="D68" s="44">
        <v>6</v>
      </c>
      <c r="E68" s="71"/>
      <c r="F68" s="41">
        <f>ROUND(D68*E68,0)</f>
        <v>0</v>
      </c>
    </row>
    <row r="69" spans="1:6" ht="31.5" customHeight="1">
      <c r="A69" s="42">
        <v>806</v>
      </c>
      <c r="B69" s="48" t="s">
        <v>126</v>
      </c>
      <c r="C69" s="38" t="s">
        <v>48</v>
      </c>
      <c r="D69" s="44">
        <v>1</v>
      </c>
      <c r="E69" s="71">
        <v>3983343</v>
      </c>
      <c r="F69" s="41">
        <f>ROUND(D69*E69,0)</f>
        <v>3983343</v>
      </c>
    </row>
    <row r="70" spans="1:6" s="33" customFormat="1" ht="36.75" customHeight="1">
      <c r="A70" s="60" t="s">
        <v>116</v>
      </c>
      <c r="B70" s="54"/>
      <c r="C70" s="54"/>
      <c r="D70" s="61">
        <f>ROUND(SUM(F7:F69),0)</f>
        <v>3983343</v>
      </c>
      <c r="E70" s="61"/>
      <c r="F70" s="34" t="s">
        <v>19</v>
      </c>
    </row>
  </sheetData>
  <sheetProtection password="84DD" sheet="1"/>
  <protectedRanges>
    <protectedRange sqref="E7:E8 E10:E11 E13:E15 E17 E19:E20 E22:E23 E26 E28:E30 E32:E33 E34 E37:E39 E41 E43:E49 E51 E53:E54 E56:E57 E60:E64 E66:E68" name="区域1"/>
  </protectedRanges>
  <mergeCells count="6">
    <mergeCell ref="A1:F1"/>
    <mergeCell ref="B2:D2"/>
    <mergeCell ref="E2:F2"/>
    <mergeCell ref="A3:F3"/>
    <mergeCell ref="A70:C70"/>
    <mergeCell ref="D70:E70"/>
  </mergeCells>
  <printOptions horizontalCentered="1"/>
  <pageMargins left="0.7480314960629921" right="0.7480314960629921" top="0.76" bottom="0.9" header="0.31496062992125984" footer="0.53"/>
  <pageSetup horizontalDpi="600" verticalDpi="600" orientation="portrait" paperSize="9" r:id="rId1"/>
  <headerFooter alignWithMargins="0">
    <oddFooter xml:space="preserve">&amp;L&amp;"宋体,加粗"投标书签署人签字： &amp;"宋体,常规"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4">
      <selection activeCell="D12" sqref="D12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250" width="9.00390625" style="2" customWidth="1"/>
  </cols>
  <sheetData>
    <row r="1" spans="1:4" ht="34.5" customHeight="1">
      <c r="A1" s="50" t="s">
        <v>23</v>
      </c>
      <c r="B1" s="50"/>
      <c r="C1" s="50"/>
      <c r="D1" s="50"/>
    </row>
    <row r="2" spans="1:4" ht="29.25" customHeight="1">
      <c r="A2" s="66" t="str">
        <f>"工程名称："&amp;'第100章'!B2</f>
        <v>工程名称：房山区循环经济产业园配套道路工程-照明工程</v>
      </c>
      <c r="B2" s="66"/>
      <c r="C2" s="66"/>
      <c r="D2" s="3" t="s">
        <v>20</v>
      </c>
    </row>
    <row r="3" spans="1:4" ht="30.75" customHeight="1">
      <c r="A3" s="4" t="s">
        <v>24</v>
      </c>
      <c r="B3" s="4" t="s">
        <v>25</v>
      </c>
      <c r="C3" s="4" t="s">
        <v>26</v>
      </c>
      <c r="D3" s="5" t="s">
        <v>27</v>
      </c>
    </row>
    <row r="4" spans="1:4" s="1" customFormat="1" ht="30.75" customHeight="1">
      <c r="A4" s="6">
        <v>1</v>
      </c>
      <c r="B4" s="6">
        <v>100</v>
      </c>
      <c r="C4" s="6" t="s">
        <v>28</v>
      </c>
      <c r="D4" s="72">
        <f>'第100章'!D11</f>
        <v>0</v>
      </c>
    </row>
    <row r="5" spans="1:4" s="1" customFormat="1" ht="30.75" customHeight="1">
      <c r="A5" s="6">
        <v>2</v>
      </c>
      <c r="B5" s="6">
        <v>200</v>
      </c>
      <c r="C5" s="6" t="s">
        <v>29</v>
      </c>
      <c r="D5" s="72"/>
    </row>
    <row r="6" spans="1:4" s="1" customFormat="1" ht="30.75" customHeight="1">
      <c r="A6" s="6">
        <v>3</v>
      </c>
      <c r="B6" s="6">
        <v>300</v>
      </c>
      <c r="C6" s="6" t="s">
        <v>30</v>
      </c>
      <c r="D6" s="72"/>
    </row>
    <row r="7" spans="1:4" s="1" customFormat="1" ht="30.75" customHeight="1">
      <c r="A7" s="6">
        <v>4</v>
      </c>
      <c r="B7" s="6">
        <v>400</v>
      </c>
      <c r="C7" s="25" t="s">
        <v>37</v>
      </c>
      <c r="D7" s="72"/>
    </row>
    <row r="8" spans="1:4" s="1" customFormat="1" ht="30.75" customHeight="1">
      <c r="A8" s="6">
        <v>5</v>
      </c>
      <c r="B8" s="6">
        <v>500</v>
      </c>
      <c r="C8" s="6" t="s">
        <v>31</v>
      </c>
      <c r="D8" s="72"/>
    </row>
    <row r="9" spans="1:4" s="1" customFormat="1" ht="30.75" customHeight="1">
      <c r="A9" s="6">
        <v>6</v>
      </c>
      <c r="B9" s="6">
        <v>600</v>
      </c>
      <c r="C9" s="6" t="s">
        <v>32</v>
      </c>
      <c r="D9" s="72"/>
    </row>
    <row r="10" spans="1:4" s="1" customFormat="1" ht="30.75" customHeight="1">
      <c r="A10" s="6">
        <v>7</v>
      </c>
      <c r="B10" s="6">
        <v>700</v>
      </c>
      <c r="C10" s="6" t="s">
        <v>33</v>
      </c>
      <c r="D10" s="72"/>
    </row>
    <row r="11" spans="1:4" s="1" customFormat="1" ht="30.75" customHeight="1">
      <c r="A11" s="6">
        <v>8</v>
      </c>
      <c r="B11" s="6">
        <v>800</v>
      </c>
      <c r="C11" s="35" t="s">
        <v>112</v>
      </c>
      <c r="D11" s="72">
        <f>'第800章'!D70</f>
        <v>3983343</v>
      </c>
    </row>
    <row r="12" spans="1:4" s="1" customFormat="1" ht="35.25" customHeight="1">
      <c r="A12" s="6">
        <v>9</v>
      </c>
      <c r="B12" s="63" t="s">
        <v>34</v>
      </c>
      <c r="C12" s="63"/>
      <c r="D12" s="73">
        <f>SUM(D4:D11)</f>
        <v>3983343</v>
      </c>
    </row>
    <row r="13" spans="1:4" s="1" customFormat="1" ht="35.25" customHeight="1">
      <c r="A13" s="6">
        <v>10</v>
      </c>
      <c r="B13" s="63" t="s">
        <v>35</v>
      </c>
      <c r="C13" s="63"/>
      <c r="D13" s="73">
        <f>'第800章'!F69</f>
        <v>3983343</v>
      </c>
    </row>
    <row r="14" spans="1:4" s="1" customFormat="1" ht="41.25" customHeight="1">
      <c r="A14" s="6">
        <v>11</v>
      </c>
      <c r="B14" s="67" t="s">
        <v>47</v>
      </c>
      <c r="C14" s="63"/>
      <c r="D14" s="73">
        <f>ROUND((10906584*1.5%),)</f>
        <v>163599</v>
      </c>
    </row>
    <row r="15" spans="1:4" s="1" customFormat="1" ht="41.25" customHeight="1">
      <c r="A15" s="6">
        <v>12</v>
      </c>
      <c r="B15" s="68" t="s">
        <v>113</v>
      </c>
      <c r="C15" s="69"/>
      <c r="D15" s="73">
        <f>ROUND(D12-D13-D14,0)</f>
        <v>-163599</v>
      </c>
    </row>
    <row r="16" spans="1:4" s="1" customFormat="1" ht="35.25" customHeight="1">
      <c r="A16" s="6">
        <v>13</v>
      </c>
      <c r="B16" s="62" t="s">
        <v>114</v>
      </c>
      <c r="C16" s="63"/>
      <c r="D16" s="73">
        <f>ROUND(D15*3%,0)</f>
        <v>-4908</v>
      </c>
    </row>
    <row r="17" spans="1:4" s="1" customFormat="1" ht="35.25" customHeight="1">
      <c r="A17" s="6">
        <v>14</v>
      </c>
      <c r="B17" s="62" t="s">
        <v>115</v>
      </c>
      <c r="C17" s="63"/>
      <c r="D17" s="73">
        <f>D12+D16</f>
        <v>3978435</v>
      </c>
    </row>
    <row r="18" spans="1:4" ht="30" customHeight="1">
      <c r="A18" s="64"/>
      <c r="B18" s="65"/>
      <c r="C18" s="65"/>
      <c r="D18" s="65"/>
    </row>
  </sheetData>
  <sheetProtection password="84DD" sheet="1"/>
  <mergeCells count="9">
    <mergeCell ref="B16:C16"/>
    <mergeCell ref="B17:C17"/>
    <mergeCell ref="A18:D18"/>
    <mergeCell ref="A1:D1"/>
    <mergeCell ref="A2:C2"/>
    <mergeCell ref="B12:C12"/>
    <mergeCell ref="B13:C13"/>
    <mergeCell ref="B14:C14"/>
    <mergeCell ref="B15:C15"/>
  </mergeCells>
  <printOptions horizontalCentered="1"/>
  <pageMargins left="0.7086614173228347" right="0.7086614173228347" top="0.67" bottom="0.6692913385826772" header="0.31496062992125984" footer="1.77"/>
  <pageSetup horizontalDpi="300" verticalDpi="300" orientation="portrait" paperSize="9" r:id="rId1"/>
  <headerFooter alignWithMargins="0">
    <oddFooter xml:space="preserve">&amp;L&amp;"宋体,加粗"投标书签署人签字： &amp;"宋体,常规"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2019-11-21T00:58:14Z</cp:lastPrinted>
  <dcterms:created xsi:type="dcterms:W3CDTF">2008-04-07T07:00:19Z</dcterms:created>
  <dcterms:modified xsi:type="dcterms:W3CDTF">2019-11-21T01:15:02Z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