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55" windowHeight="6405" tabRatio="610" activeTab="3"/>
  </bookViews>
  <sheets>
    <sheet name="第100章" sheetId="1" r:id="rId1"/>
    <sheet name="第200章" sheetId="2" r:id="rId2"/>
    <sheet name="第300章 " sheetId="3" r:id="rId3"/>
    <sheet name="第400章" sheetId="4" r:id="rId4"/>
    <sheet name="第600章" sheetId="5" r:id="rId5"/>
    <sheet name="汇总表" sheetId="6" r:id="rId6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'第400章'!$1:$4</definedName>
    <definedName name="_xlnm.Print_Titles" localSheetId="4">'第600章'!$1:$4</definedName>
  </definedNames>
  <calcPr fullCalcOnLoad="1"/>
</workbook>
</file>

<file path=xl/sharedStrings.xml><?xml version="1.0" encoding="utf-8"?>
<sst xmlns="http://schemas.openxmlformats.org/spreadsheetml/2006/main" count="312" uniqueCount="178">
  <si>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</si>
  <si>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</si>
  <si>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</si>
  <si>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</si>
  <si>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</si>
  <si>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</si>
  <si>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</si>
  <si>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</si>
  <si>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</si>
  <si>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</si>
  <si>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</si>
  <si>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总额</t>
  </si>
  <si>
    <t>102-2</t>
  </si>
  <si>
    <t>施工环保费</t>
  </si>
  <si>
    <t>102-3</t>
  </si>
  <si>
    <t>安全生产费</t>
  </si>
  <si>
    <t>103-1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</si>
  <si>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</si>
  <si>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</si>
  <si>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</si>
  <si>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</si>
  <si>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</si>
  <si>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</si>
  <si>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/>
  </si>
  <si>
    <t>-a</t>
  </si>
  <si>
    <t>m2</t>
  </si>
  <si>
    <t>-b</t>
  </si>
  <si>
    <t>-c</t>
  </si>
  <si>
    <t>202-3</t>
  </si>
  <si>
    <t>拆除结构物</t>
  </si>
  <si>
    <t>m3</t>
  </si>
  <si>
    <t>202-5</t>
  </si>
  <si>
    <t>t</t>
  </si>
  <si>
    <t>m</t>
  </si>
  <si>
    <t>-d</t>
  </si>
  <si>
    <t>清单  第200章 合计   人民币</t>
  </si>
  <si>
    <t>清单     第300章  路面</t>
  </si>
  <si>
    <t>308-1</t>
  </si>
  <si>
    <t>透层</t>
  </si>
  <si>
    <t>308-2</t>
  </si>
  <si>
    <t>309-2</t>
  </si>
  <si>
    <t>中粒式沥青混凝土</t>
  </si>
  <si>
    <t>310-2</t>
  </si>
  <si>
    <t>封层</t>
  </si>
  <si>
    <t>清单  第300章 合计   人民币</t>
  </si>
  <si>
    <t>清单     第400章  桥梁、涵洞</t>
  </si>
  <si>
    <t>清单  第400章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</si>
  <si>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</si>
  <si>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</si>
  <si>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</si>
  <si>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</si>
  <si>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</si>
  <si>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</si>
  <si>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</si>
  <si>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</si>
  <si>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</si>
  <si>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</si>
  <si>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</si>
  <si>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</si>
  <si>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</si>
  <si>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</si>
  <si>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投标价（8+12=13）</t>
  </si>
  <si>
    <t>按上项（11）金额的3%作为不可预见因素的暂定金额</t>
  </si>
  <si>
    <t>清单合计减去材料、工程设备、专业工程暂估价、安全生产费合计(8-9-10=11)（评标价）</t>
  </si>
  <si>
    <t>工程管理</t>
  </si>
  <si>
    <t>竣工文件</t>
  </si>
  <si>
    <t>临时工程与设施</t>
  </si>
  <si>
    <t>202</t>
  </si>
  <si>
    <t>场地清理</t>
  </si>
  <si>
    <t>-e</t>
  </si>
  <si>
    <t>铣刨旧路面</t>
  </si>
  <si>
    <t>202-6</t>
  </si>
  <si>
    <t>205</t>
  </si>
  <si>
    <t>特殊地区路基处理</t>
  </si>
  <si>
    <t>205-1</t>
  </si>
  <si>
    <t>软土路基处理</t>
  </si>
  <si>
    <t>土工合成材料</t>
  </si>
  <si>
    <t>-d-2</t>
  </si>
  <si>
    <t>土工格栅</t>
  </si>
  <si>
    <t>207</t>
  </si>
  <si>
    <t>坡面排水</t>
  </si>
  <si>
    <t>边沟</t>
  </si>
  <si>
    <t>207-11</t>
  </si>
  <si>
    <t>207-12</t>
  </si>
  <si>
    <t>边沟清淤</t>
  </si>
  <si>
    <t>308</t>
  </si>
  <si>
    <t>透层和黏层</t>
  </si>
  <si>
    <t>黏层</t>
  </si>
  <si>
    <t>309</t>
  </si>
  <si>
    <t>310</t>
  </si>
  <si>
    <t>313</t>
  </si>
  <si>
    <t>路肩培土、中央分隔带回填土、土路肩加固及路缘石</t>
  </si>
  <si>
    <t>313-5</t>
  </si>
  <si>
    <t>混凝土预制块路缘石</t>
  </si>
  <si>
    <t>415</t>
  </si>
  <si>
    <t>桥面铺装</t>
  </si>
  <si>
    <t>415-3</t>
  </si>
  <si>
    <t>防水层</t>
  </si>
  <si>
    <t>已包含在清单合计中的安全生产费（投标控制价的1.5%）</t>
  </si>
  <si>
    <t>沥青混合料旧料回收</t>
  </si>
  <si>
    <t>房山区国道234（周新路~云居寺路）大修工程</t>
  </si>
  <si>
    <r>
      <t>2</t>
    </r>
    <r>
      <rPr>
        <sz val="11.5"/>
        <color indexed="8"/>
        <rFont val="宋体"/>
        <family val="0"/>
      </rPr>
      <t>02-2</t>
    </r>
  </si>
  <si>
    <t>挖除旧路面</t>
  </si>
  <si>
    <t>挖除旧路结构</t>
  </si>
  <si>
    <t>拆除旧甲1L型砼路缘石</t>
  </si>
  <si>
    <t>拆除乙3型砼平缘石10*20*49.5cm</t>
  </si>
  <si>
    <t>破除旧路砼硬化路肩</t>
  </si>
  <si>
    <t>拆除旧砼坡角石</t>
  </si>
  <si>
    <t>拆除旧盖板(尺寸二)</t>
  </si>
  <si>
    <t>旧路面层铣刨 5cm</t>
  </si>
  <si>
    <t>旧路面层铣刨 8cm</t>
  </si>
  <si>
    <t>铣刨二灰 18cm</t>
  </si>
  <si>
    <t>8年以下</t>
  </si>
  <si>
    <t>挖方路基</t>
  </si>
  <si>
    <r>
      <t>2</t>
    </r>
    <r>
      <rPr>
        <sz val="11.5"/>
        <color indexed="8"/>
        <rFont val="宋体"/>
        <family val="0"/>
      </rPr>
      <t>03-1</t>
    </r>
  </si>
  <si>
    <t>路基挖方</t>
  </si>
  <si>
    <t>挖土方</t>
  </si>
  <si>
    <t>挖除土基（非适宜材料）</t>
  </si>
  <si>
    <r>
      <t>-</t>
    </r>
    <r>
      <rPr>
        <sz val="11.5"/>
        <color indexed="8"/>
        <rFont val="宋体"/>
        <family val="0"/>
      </rPr>
      <t>c-2</t>
    </r>
  </si>
  <si>
    <t>垫层</t>
  </si>
  <si>
    <t>天然砂砾换填 30cm</t>
  </si>
  <si>
    <r>
      <t>207-</t>
    </r>
    <r>
      <rPr>
        <sz val="11.5"/>
        <color indexed="8"/>
        <rFont val="宋体"/>
        <family val="0"/>
      </rPr>
      <t>2</t>
    </r>
  </si>
  <si>
    <t>新建盖板方沟（尺寸一）</t>
  </si>
  <si>
    <t>更换方沟盖板(尺寸二)</t>
  </si>
  <si>
    <t>石灰粉煤灰稳定土底基层、基层</t>
  </si>
  <si>
    <t>18cm石灰粉煤灰碎石厂拌冷再生(底基层)</t>
  </si>
  <si>
    <t>18cm石灰粉煤灰稳定碎石(上基层)</t>
  </si>
  <si>
    <t>18cm石灰粉煤灰稳定碎石(基层)</t>
  </si>
  <si>
    <t>改性乳化沥青透层（1.2L/m2）</t>
  </si>
  <si>
    <t>改性乳化沥青粘层（0.6L/m2）</t>
  </si>
  <si>
    <t>WAC-16C  5cm</t>
  </si>
  <si>
    <t>ZAC-20C  8cm</t>
  </si>
  <si>
    <t>下封层</t>
  </si>
  <si>
    <r>
      <t>3</t>
    </r>
    <r>
      <rPr>
        <sz val="11.5"/>
        <color indexed="8"/>
        <rFont val="宋体"/>
        <family val="0"/>
      </rPr>
      <t>13-1</t>
    </r>
  </si>
  <si>
    <t>路肩培土</t>
  </si>
  <si>
    <t>路肩整修  15cm</t>
  </si>
  <si>
    <r>
      <t>3</t>
    </r>
    <r>
      <rPr>
        <sz val="11.5"/>
        <color indexed="8"/>
        <rFont val="宋体"/>
        <family val="0"/>
      </rPr>
      <t>13-3</t>
    </r>
  </si>
  <si>
    <t>现浇混凝土加固土路肩</t>
  </si>
  <si>
    <t>C20砼硬化路肩  20cm</t>
  </si>
  <si>
    <t>新建甲1L型砼路缘石（12×35×49.5cm）</t>
  </si>
  <si>
    <t>新建乙3型砼路缘石（10×20×49.5cm）</t>
  </si>
  <si>
    <t>路面及中央分隔带排水</t>
  </si>
  <si>
    <r>
      <t>3</t>
    </r>
    <r>
      <rPr>
        <sz val="11.5"/>
        <color indexed="8"/>
        <rFont val="宋体"/>
        <family val="0"/>
      </rPr>
      <t>14-8</t>
    </r>
  </si>
  <si>
    <r>
      <t>3</t>
    </r>
    <r>
      <rPr>
        <sz val="11.5"/>
        <color indexed="8"/>
        <rFont val="宋体"/>
        <family val="0"/>
      </rPr>
      <t>14-9</t>
    </r>
  </si>
  <si>
    <t>修复双篦式雨水口</t>
  </si>
  <si>
    <t>座</t>
  </si>
  <si>
    <t>处</t>
  </si>
  <si>
    <t>井周加固</t>
  </si>
  <si>
    <r>
      <t>清单     第6</t>
    </r>
    <r>
      <rPr>
        <b/>
        <sz val="16"/>
        <rFont val="宋体"/>
        <family val="0"/>
      </rPr>
      <t>00章  安全设施及预埋管线</t>
    </r>
  </si>
  <si>
    <r>
      <t>清单  第</t>
    </r>
    <r>
      <rPr>
        <sz val="11.5"/>
        <rFont val="宋体"/>
        <family val="0"/>
      </rPr>
      <t>6</t>
    </r>
    <r>
      <rPr>
        <sz val="11.5"/>
        <rFont val="宋体"/>
        <family val="0"/>
      </rPr>
      <t>00章 合计   人民币</t>
    </r>
  </si>
  <si>
    <r>
      <t>4</t>
    </r>
    <r>
      <rPr>
        <sz val="11.5"/>
        <color indexed="8"/>
        <rFont val="宋体"/>
        <family val="0"/>
      </rPr>
      <t>15-1</t>
    </r>
  </si>
  <si>
    <t>沥青混凝土桥面铺装</t>
  </si>
  <si>
    <t>橡胶沥青防水粘结层</t>
  </si>
  <si>
    <r>
      <t>4</t>
    </r>
    <r>
      <rPr>
        <sz val="11.5"/>
        <color indexed="8"/>
        <rFont val="宋体"/>
        <family val="0"/>
      </rPr>
      <t>19-1</t>
    </r>
  </si>
  <si>
    <t>圆管涵及倒虹吸管涵</t>
  </si>
  <si>
    <t>道路交通标志</t>
  </si>
  <si>
    <r>
      <t>6</t>
    </r>
    <r>
      <rPr>
        <sz val="11.5"/>
        <color indexed="8"/>
        <rFont val="宋体"/>
        <family val="0"/>
      </rPr>
      <t>04-1</t>
    </r>
  </si>
  <si>
    <t>单柱式交通标志</t>
  </si>
  <si>
    <t>更换人行横道单柱标志(0.8m×0.8m)</t>
  </si>
  <si>
    <t>新建桥头线型诱导标志(1.2m×0.6m)</t>
  </si>
  <si>
    <t>套</t>
  </si>
  <si>
    <r>
      <t>6</t>
    </r>
    <r>
      <rPr>
        <sz val="11.5"/>
        <color indexed="8"/>
        <rFont val="宋体"/>
        <family val="0"/>
      </rPr>
      <t>04-14</t>
    </r>
  </si>
  <si>
    <t>更换道口标柱</t>
  </si>
  <si>
    <t>根</t>
  </si>
  <si>
    <t>道路交通标线</t>
  </si>
  <si>
    <r>
      <t>6</t>
    </r>
    <r>
      <rPr>
        <sz val="11.5"/>
        <color indexed="8"/>
        <rFont val="宋体"/>
        <family val="0"/>
      </rPr>
      <t>05-1</t>
    </r>
  </si>
  <si>
    <t>热熔型涂料路面标线</t>
  </si>
  <si>
    <t>热熔标线</t>
  </si>
  <si>
    <r>
      <t>6</t>
    </r>
    <r>
      <rPr>
        <sz val="11.5"/>
        <color indexed="8"/>
        <rFont val="宋体"/>
        <family val="0"/>
      </rPr>
      <t>05-10</t>
    </r>
  </si>
  <si>
    <t>薄层铺装</t>
  </si>
  <si>
    <t>沥青表面处置与封层</t>
  </si>
  <si>
    <t>临时道路修建、养护与拆除(包括原道路的养护费及交通导改费)</t>
  </si>
  <si>
    <t>305-5</t>
  </si>
  <si>
    <t>305-6</t>
  </si>
  <si>
    <t>石灰粉煤灰稳定碎石底基层</t>
  </si>
  <si>
    <t>石灰粉煤灰稳定碎石基层</t>
  </si>
  <si>
    <t>沥青混合料面层</t>
  </si>
  <si>
    <t>新建圆管涵 D=400mm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</si>
</sst>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0.000"/>
    <numFmt numFmtId="178" formatCode="0.00_ "/>
    <numFmt numFmtId="179" formatCode="0.0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"/>
    <numFmt numFmtId="185" formatCode="#0"/>
    <numFmt numFmtId="186" formatCode="0;_샿"/>
    <numFmt numFmtId="187" formatCode="0.0;_샿"/>
    <numFmt numFmtId="188" formatCode="0.00;_샿"/>
    <numFmt numFmtId="189" formatCode="0.000_ "/>
    <numFmt numFmtId="190" formatCode="#0.0"/>
    <numFmt numFmtId="191" formatCode="0_);[Red]\(0\)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.5"/>
      <name val="宋体"/>
      <family val="0"/>
    </font>
    <font>
      <sz val="11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1.5"/>
      <color indexed="8"/>
      <name val="Calibri"/>
      <family val="0"/>
    </font>
    <font>
      <sz val="12"/>
      <color indexed="10"/>
      <name val="Calibri"/>
      <family val="0"/>
    </font>
    <font>
      <sz val="11.5"/>
      <color theme="1"/>
      <name val="Calibri"/>
      <family val="0"/>
    </font>
    <font>
      <sz val="11.5"/>
      <name val="Calibri"/>
      <family val="0"/>
    </font>
    <font>
      <sz val="11.5"/>
      <color indexed="8"/>
      <name val="Cambria"/>
      <family val="0"/>
    </font>
    <font>
      <u val="single"/>
      <sz val="11.5"/>
      <name val="Calibri"/>
      <family val="0"/>
    </font>
    <font>
      <b/>
      <sz val="16"/>
      <name val="Calibri"/>
      <family val="0"/>
    </font>
    <font>
      <u val="single"/>
      <sz val="11.5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49" fontId="48" fillId="0" borderId="0" xfId="0" applyNumberFormat="1" applyFont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178" fontId="48" fillId="0" borderId="0" xfId="0" applyNumberFormat="1" applyFont="1" applyAlignment="1">
      <alignment horizontal="center" vertical="center" shrinkToFit="1"/>
    </xf>
    <xf numFmtId="178" fontId="49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8" fontId="48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8" fontId="51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76" fontId="53" fillId="0" borderId="10" xfId="0" applyNumberFormat="1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vertical="center"/>
    </xf>
    <xf numFmtId="176" fontId="54" fillId="0" borderId="10" xfId="0" applyNumberFormat="1" applyFont="1" applyBorder="1" applyAlignment="1" applyProtection="1">
      <alignment horizontal="center" vertical="center" shrinkToFit="1"/>
      <protection hidden="1"/>
    </xf>
    <xf numFmtId="0" fontId="54" fillId="0" borderId="10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shrinkToFit="1"/>
    </xf>
    <xf numFmtId="176" fontId="10" fillId="0" borderId="10" xfId="0" applyNumberFormat="1" applyFont="1" applyBorder="1" applyAlignment="1" applyProtection="1">
      <alignment horizontal="center" vertical="center" shrinkToFit="1"/>
      <protection hidden="1"/>
    </xf>
    <xf numFmtId="0" fontId="11" fillId="32" borderId="10" xfId="47" applyFont="1" applyFill="1" applyBorder="1" applyAlignment="1">
      <alignment horizontal="center" vertical="center" wrapText="1"/>
      <protection/>
    </xf>
    <xf numFmtId="0" fontId="11" fillId="32" borderId="10" xfId="47" applyFont="1" applyFill="1" applyBorder="1" applyAlignment="1">
      <alignment horizontal="left" vertical="center" wrapText="1"/>
      <protection/>
    </xf>
    <xf numFmtId="0" fontId="11" fillId="32" borderId="10" xfId="47" applyFont="1" applyFill="1" applyBorder="1" applyAlignment="1">
      <alignment horizontal="right" vertical="center" wrapText="1"/>
      <protection/>
    </xf>
    <xf numFmtId="177" fontId="11" fillId="32" borderId="10" xfId="47" applyNumberFormat="1" applyFont="1" applyFill="1" applyBorder="1" applyAlignment="1">
      <alignment horizontal="center" vertical="center" wrapText="1"/>
      <protection/>
    </xf>
    <xf numFmtId="0" fontId="55" fillId="32" borderId="10" xfId="40" applyFont="1" applyFill="1" applyBorder="1" applyAlignment="1">
      <alignment horizontal="center" vertical="center" wrapText="1"/>
      <protection/>
    </xf>
    <xf numFmtId="0" fontId="55" fillId="32" borderId="10" xfId="40" applyFont="1" applyFill="1" applyBorder="1" applyAlignment="1">
      <alignment horizontal="left" vertical="center" wrapText="1"/>
      <protection/>
    </xf>
    <xf numFmtId="177" fontId="55" fillId="32" borderId="10" xfId="40" applyNumberFormat="1" applyFont="1" applyFill="1" applyBorder="1" applyAlignment="1">
      <alignment horizontal="right" vertical="center" wrapText="1"/>
      <protection/>
    </xf>
    <xf numFmtId="184" fontId="55" fillId="32" borderId="10" xfId="40" applyNumberFormat="1" applyFont="1" applyFill="1" applyBorder="1" applyAlignment="1">
      <alignment horizontal="right" vertical="center" wrapText="1"/>
      <protection/>
    </xf>
    <xf numFmtId="178" fontId="55" fillId="32" borderId="10" xfId="40" applyNumberFormat="1" applyFont="1" applyFill="1" applyBorder="1" applyAlignment="1">
      <alignment horizontal="center" vertical="center" wrapText="1"/>
      <protection/>
    </xf>
    <xf numFmtId="0" fontId="55" fillId="32" borderId="10" xfId="40" applyFont="1" applyFill="1" applyBorder="1" applyAlignment="1">
      <alignment horizontal="center" vertical="center" wrapText="1"/>
      <protection/>
    </xf>
    <xf numFmtId="184" fontId="55" fillId="32" borderId="10" xfId="40" applyNumberFormat="1" applyFont="1" applyFill="1" applyBorder="1" applyAlignment="1">
      <alignment horizontal="center" vertical="center" wrapText="1"/>
      <protection/>
    </xf>
    <xf numFmtId="0" fontId="55" fillId="32" borderId="10" xfId="41" applyFont="1" applyFill="1" applyBorder="1" applyAlignment="1">
      <alignment horizontal="center" vertical="center" wrapText="1"/>
      <protection/>
    </xf>
    <xf numFmtId="0" fontId="55" fillId="32" borderId="10" xfId="41" applyFont="1" applyFill="1" applyBorder="1" applyAlignment="1">
      <alignment horizontal="left" vertical="center" wrapText="1"/>
      <protection/>
    </xf>
    <xf numFmtId="177" fontId="55" fillId="32" borderId="10" xfId="41" applyNumberFormat="1" applyFont="1" applyFill="1" applyBorder="1" applyAlignment="1">
      <alignment horizontal="right" vertical="center" wrapText="1"/>
      <protection/>
    </xf>
    <xf numFmtId="184" fontId="55" fillId="32" borderId="10" xfId="41" applyNumberFormat="1" applyFont="1" applyFill="1" applyBorder="1" applyAlignment="1">
      <alignment horizontal="right" vertical="center" wrapText="1"/>
      <protection/>
    </xf>
    <xf numFmtId="178" fontId="55" fillId="32" borderId="10" xfId="41" applyNumberFormat="1" applyFont="1" applyFill="1" applyBorder="1" applyAlignment="1">
      <alignment horizontal="center" vertical="center" wrapText="1"/>
      <protection/>
    </xf>
    <xf numFmtId="0" fontId="55" fillId="32" borderId="10" xfId="41" applyFont="1" applyFill="1" applyBorder="1" applyAlignment="1">
      <alignment horizontal="center" vertical="center" wrapText="1"/>
      <protection/>
    </xf>
    <xf numFmtId="0" fontId="55" fillId="32" borderId="10" xfId="42" applyFont="1" applyFill="1" applyBorder="1" applyAlignment="1">
      <alignment horizontal="center" vertical="center" wrapText="1"/>
      <protection/>
    </xf>
    <xf numFmtId="0" fontId="55" fillId="32" borderId="10" xfId="42" applyFont="1" applyFill="1" applyBorder="1" applyAlignment="1">
      <alignment horizontal="left" vertical="center" wrapText="1"/>
      <protection/>
    </xf>
    <xf numFmtId="177" fontId="55" fillId="32" borderId="10" xfId="42" applyNumberFormat="1" applyFont="1" applyFill="1" applyBorder="1" applyAlignment="1">
      <alignment horizontal="right" vertical="center" wrapText="1"/>
      <protection/>
    </xf>
    <xf numFmtId="184" fontId="55" fillId="32" borderId="10" xfId="42" applyNumberFormat="1" applyFont="1" applyFill="1" applyBorder="1" applyAlignment="1">
      <alignment horizontal="right" vertical="center" wrapText="1"/>
      <protection/>
    </xf>
    <xf numFmtId="178" fontId="55" fillId="32" borderId="10" xfId="42" applyNumberFormat="1" applyFont="1" applyFill="1" applyBorder="1" applyAlignment="1">
      <alignment horizontal="center" vertical="center" wrapText="1"/>
      <protection/>
    </xf>
    <xf numFmtId="0" fontId="55" fillId="32" borderId="10" xfId="42" applyFont="1" applyFill="1" applyBorder="1" applyAlignment="1">
      <alignment horizontal="center" vertical="center" wrapText="1"/>
      <protection/>
    </xf>
    <xf numFmtId="184" fontId="55" fillId="32" borderId="10" xfId="42" applyNumberFormat="1" applyFont="1" applyFill="1" applyBorder="1" applyAlignment="1">
      <alignment horizontal="center" vertical="center" wrapText="1"/>
      <protection/>
    </xf>
    <xf numFmtId="176" fontId="55" fillId="32" borderId="10" xfId="42" applyNumberFormat="1" applyFont="1" applyFill="1" applyBorder="1" applyAlignment="1">
      <alignment horizontal="center" vertical="center" wrapText="1"/>
      <protection/>
    </xf>
    <xf numFmtId="0" fontId="11" fillId="32" borderId="10" xfId="47" applyFont="1" applyFill="1" applyBorder="1" applyAlignment="1">
      <alignment horizontal="left" vertical="center" wrapText="1"/>
      <protection/>
    </xf>
    <xf numFmtId="0" fontId="11" fillId="32" borderId="10" xfId="47" applyNumberFormat="1" applyFont="1" applyFill="1" applyBorder="1" applyAlignment="1">
      <alignment horizontal="center" vertical="center" wrapText="1"/>
      <protection/>
    </xf>
    <xf numFmtId="0" fontId="55" fillId="32" borderId="10" xfId="40" applyFont="1" applyFill="1" applyBorder="1" applyAlignment="1">
      <alignment horizontal="center" vertical="center" wrapText="1"/>
      <protection/>
    </xf>
    <xf numFmtId="0" fontId="55" fillId="32" borderId="10" xfId="40" applyFont="1" applyFill="1" applyBorder="1" applyAlignment="1">
      <alignment horizontal="left" vertical="center" wrapText="1"/>
      <protection/>
    </xf>
    <xf numFmtId="49" fontId="55" fillId="32" borderId="10" xfId="40" applyNumberFormat="1" applyFont="1" applyFill="1" applyBorder="1" applyAlignment="1">
      <alignment horizontal="center" vertical="center" wrapText="1"/>
      <protection/>
    </xf>
    <xf numFmtId="0" fontId="55" fillId="32" borderId="10" xfId="41" applyFont="1" applyFill="1" applyBorder="1" applyAlignment="1">
      <alignment horizontal="left" vertical="center" wrapText="1"/>
      <protection/>
    </xf>
    <xf numFmtId="0" fontId="55" fillId="32" borderId="10" xfId="41" applyFont="1" applyFill="1" applyBorder="1" applyAlignment="1">
      <alignment horizontal="center" vertical="center" wrapText="1"/>
      <protection/>
    </xf>
    <xf numFmtId="191" fontId="55" fillId="32" borderId="10" xfId="41" applyNumberFormat="1" applyFont="1" applyFill="1" applyBorder="1" applyAlignment="1">
      <alignment horizontal="center" vertical="center" wrapText="1"/>
      <protection/>
    </xf>
    <xf numFmtId="0" fontId="55" fillId="32" borderId="10" xfId="42" applyFont="1" applyFill="1" applyBorder="1" applyAlignment="1">
      <alignment horizontal="center" vertical="center" wrapText="1"/>
      <protection/>
    </xf>
    <xf numFmtId="0" fontId="55" fillId="32" borderId="10" xfId="42" applyFont="1" applyFill="1" applyBorder="1" applyAlignment="1">
      <alignment horizontal="left" vertical="center" wrapText="1"/>
      <protection/>
    </xf>
    <xf numFmtId="178" fontId="51" fillId="32" borderId="12" xfId="43" applyNumberFormat="1" applyFont="1" applyFill="1" applyBorder="1" applyAlignment="1">
      <alignment horizontal="center" vertical="center" shrinkToFit="1"/>
      <protection/>
    </xf>
    <xf numFmtId="178" fontId="55" fillId="32" borderId="10" xfId="40" applyNumberFormat="1" applyFont="1" applyFill="1" applyBorder="1" applyAlignment="1">
      <alignment horizontal="center" vertical="center" shrinkToFit="1"/>
      <protection/>
    </xf>
    <xf numFmtId="178" fontId="55" fillId="32" borderId="10" xfId="41" applyNumberFormat="1" applyFont="1" applyFill="1" applyBorder="1" applyAlignment="1">
      <alignment horizontal="center" vertical="center" shrinkToFit="1"/>
      <protection/>
    </xf>
    <xf numFmtId="178" fontId="55" fillId="32" borderId="10" xfId="42" applyNumberFormat="1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76" fontId="56" fillId="0" borderId="10" xfId="0" applyNumberFormat="1" applyFont="1" applyBorder="1" applyAlignment="1" applyProtection="1">
      <alignment horizontal="center" vertical="center" shrinkToFit="1"/>
      <protection hidden="1"/>
    </xf>
    <xf numFmtId="178" fontId="57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hidden="1"/>
    </xf>
    <xf numFmtId="178" fontId="48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shrinkToFit="1"/>
    </xf>
    <xf numFmtId="178" fontId="57" fillId="0" borderId="10" xfId="0" applyNumberFormat="1" applyFont="1" applyBorder="1" applyAlignment="1">
      <alignment horizontal="center" vertical="center"/>
    </xf>
    <xf numFmtId="176" fontId="58" fillId="0" borderId="10" xfId="0" applyNumberFormat="1" applyFont="1" applyBorder="1" applyAlignment="1" applyProtection="1">
      <alignment horizontal="center" vertical="center" shrinkToFit="1"/>
      <protection hidden="1"/>
    </xf>
    <xf numFmtId="0" fontId="57" fillId="0" borderId="0" xfId="0" applyFont="1" applyAlignment="1">
      <alignment horizontal="center" vertical="center"/>
    </xf>
    <xf numFmtId="0" fontId="48" fillId="0" borderId="0" xfId="0" applyFont="1" applyAlignment="1" applyProtection="1">
      <alignment horizontal="left" vertical="center" wrapText="1"/>
      <protection hidden="1"/>
    </xf>
    <xf numFmtId="0" fontId="48" fillId="0" borderId="0" xfId="0" applyFont="1" applyAlignment="1">
      <alignment horizontal="center" vertical="center" shrinkToFit="1"/>
    </xf>
    <xf numFmtId="0" fontId="5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7">
      <selection activeCell="E15" sqref="E15"/>
    </sheetView>
  </sheetViews>
  <sheetFormatPr defaultColWidth="9.00390625" defaultRowHeight="14.25"/>
  <cols>
    <col min="1" max="1" width="9.125" style="0" customWidth="1"/>
    <col min="2" max="2" width="27.875" style="0" customWidth="1"/>
    <col min="3" max="3" width="8.625" style="0" customWidth="1"/>
    <col min="4" max="6" width="11.625" style="0" customWidth="1"/>
  </cols>
  <sheetData>
    <row r="1" spans="1:6" ht="33" customHeight="1">
      <c r="A1" s="73" t="s">
        <v>0</v>
      </c>
      <c r="B1" s="73"/>
      <c r="C1" s="73"/>
      <c r="D1" s="73"/>
      <c r="E1" s="73"/>
      <c r="F1" s="73"/>
    </row>
    <row r="2" spans="1:6" ht="33" customHeight="1">
      <c r="A2" t="s">
        <v>1</v>
      </c>
      <c r="B2" s="74" t="s">
        <v>100</v>
      </c>
      <c r="C2" s="75"/>
      <c r="D2" s="75"/>
      <c r="E2" s="76" t="s">
        <v>2</v>
      </c>
      <c r="F2" s="76"/>
    </row>
    <row r="3" spans="1:6" s="19" customFormat="1" ht="30" customHeight="1">
      <c r="A3" s="77" t="s">
        <v>3</v>
      </c>
      <c r="B3" s="77"/>
      <c r="C3" s="77"/>
      <c r="D3" s="77"/>
      <c r="E3" s="77"/>
      <c r="F3" s="77"/>
    </row>
    <row r="4" spans="1:6" ht="30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</row>
    <row r="5" spans="1:6" s="20" customFormat="1" ht="30" customHeight="1">
      <c r="A5" s="60">
        <v>102</v>
      </c>
      <c r="B5" s="35" t="s">
        <v>64</v>
      </c>
      <c r="C5" s="34" t="s">
        <v>23</v>
      </c>
      <c r="D5" s="36" t="s">
        <v>23</v>
      </c>
      <c r="E5" s="21"/>
      <c r="F5" s="28"/>
    </row>
    <row r="6" spans="1:6" s="20" customFormat="1" ht="30" customHeight="1">
      <c r="A6" s="34" t="s">
        <v>10</v>
      </c>
      <c r="B6" s="35" t="s">
        <v>65</v>
      </c>
      <c r="C6" s="34" t="s">
        <v>11</v>
      </c>
      <c r="D6" s="34">
        <v>1</v>
      </c>
      <c r="E6" s="69"/>
      <c r="F6" s="28">
        <f aca="true" t="shared" si="0" ref="F6:F12">ROUND(D6*E6,0)</f>
        <v>0</v>
      </c>
    </row>
    <row r="7" spans="1:6" s="20" customFormat="1" ht="30" customHeight="1">
      <c r="A7" s="34" t="s">
        <v>12</v>
      </c>
      <c r="B7" s="35" t="s">
        <v>13</v>
      </c>
      <c r="C7" s="34" t="s">
        <v>11</v>
      </c>
      <c r="D7" s="34">
        <v>1</v>
      </c>
      <c r="E7" s="69"/>
      <c r="F7" s="28">
        <f t="shared" si="0"/>
        <v>0</v>
      </c>
    </row>
    <row r="8" spans="1:6" s="20" customFormat="1" ht="30" customHeight="1">
      <c r="A8" s="34" t="s">
        <v>14</v>
      </c>
      <c r="B8" s="35" t="s">
        <v>15</v>
      </c>
      <c r="C8" s="34" t="s">
        <v>11</v>
      </c>
      <c r="D8" s="34">
        <v>1</v>
      </c>
      <c r="E8" s="69"/>
      <c r="F8" s="28">
        <f>ROUND(D8*E8,0)</f>
        <v>0</v>
      </c>
    </row>
    <row r="9" spans="1:6" s="20" customFormat="1" ht="30" customHeight="1">
      <c r="A9" s="60">
        <v>103</v>
      </c>
      <c r="B9" s="35" t="s">
        <v>66</v>
      </c>
      <c r="C9" s="34" t="s">
        <v>23</v>
      </c>
      <c r="D9" s="37"/>
      <c r="E9" s="69"/>
      <c r="F9" s="28"/>
    </row>
    <row r="10" spans="1:6" s="20" customFormat="1" ht="27">
      <c r="A10" s="34" t="s">
        <v>16</v>
      </c>
      <c r="B10" s="59" t="s">
        <v>171</v>
      </c>
      <c r="C10" s="34" t="s">
        <v>11</v>
      </c>
      <c r="D10" s="34">
        <v>1</v>
      </c>
      <c r="E10" s="69"/>
      <c r="F10" s="28">
        <f>ROUND(D10*E10,0)</f>
        <v>0</v>
      </c>
    </row>
    <row r="11" spans="1:6" s="20" customFormat="1" ht="30" customHeight="1">
      <c r="A11" s="60">
        <v>104</v>
      </c>
      <c r="B11" s="35" t="s">
        <v>18</v>
      </c>
      <c r="C11" s="34" t="s">
        <v>23</v>
      </c>
      <c r="D11" s="37"/>
      <c r="E11" s="69"/>
      <c r="F11" s="28"/>
    </row>
    <row r="12" spans="1:6" s="20" customFormat="1" ht="30" customHeight="1">
      <c r="A12" s="34" t="s">
        <v>17</v>
      </c>
      <c r="B12" s="35" t="s">
        <v>18</v>
      </c>
      <c r="C12" s="34" t="s">
        <v>11</v>
      </c>
      <c r="D12" s="34">
        <v>1</v>
      </c>
      <c r="E12" s="69"/>
      <c r="F12" s="28">
        <f t="shared" si="0"/>
        <v>0</v>
      </c>
    </row>
    <row r="13" spans="1:14" ht="30" customHeight="1">
      <c r="A13" s="78" t="s">
        <v>19</v>
      </c>
      <c r="B13" s="78"/>
      <c r="C13" s="78"/>
      <c r="D13" s="79">
        <f>ROUND(SUM(F5:F12),0)</f>
        <v>0</v>
      </c>
      <c r="E13" s="79"/>
      <c r="F13" s="27" t="s">
        <v>20</v>
      </c>
      <c r="G13" s="22"/>
      <c r="H13" s="22"/>
      <c r="I13" s="22"/>
      <c r="J13" s="22"/>
      <c r="K13" s="22"/>
      <c r="L13" s="22"/>
      <c r="M13" s="22"/>
      <c r="N13" s="22"/>
    </row>
    <row r="14" ht="32.25" customHeight="1"/>
    <row r="15" ht="25.5" customHeight="1">
      <c r="A15" s="23"/>
    </row>
  </sheetData>
  <sheetProtection password="FB39" sheet="1"/>
  <protectedRanges>
    <protectedRange sqref="E6:E8 E10 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8">
      <selection activeCell="D40" sqref="D40"/>
    </sheetView>
  </sheetViews>
  <sheetFormatPr defaultColWidth="9.00390625" defaultRowHeight="14.25"/>
  <cols>
    <col min="1" max="1" width="9.125" style="0" customWidth="1"/>
    <col min="2" max="2" width="27.75390625" style="14" customWidth="1"/>
    <col min="3" max="3" width="8.625" style="0" customWidth="1"/>
    <col min="4" max="4" width="11.625" style="15" customWidth="1"/>
    <col min="5" max="6" width="11.625" style="16" customWidth="1"/>
  </cols>
  <sheetData>
    <row r="1" spans="1:6" ht="33.75" customHeight="1">
      <c r="A1" s="73" t="s">
        <v>0</v>
      </c>
      <c r="B1" s="73"/>
      <c r="C1" s="73"/>
      <c r="D1" s="80"/>
      <c r="E1" s="73"/>
      <c r="F1" s="73"/>
    </row>
    <row r="2" spans="1:6" ht="33.75" customHeight="1">
      <c r="A2" t="s">
        <v>1</v>
      </c>
      <c r="B2" s="81" t="str">
        <f>'第100章'!B2</f>
        <v>房山区国道234（周新路~云居寺路）大修工程</v>
      </c>
      <c r="C2" s="81"/>
      <c r="D2" s="82"/>
      <c r="E2" s="83" t="s">
        <v>21</v>
      </c>
      <c r="F2" s="83"/>
    </row>
    <row r="3" spans="1:6" ht="30" customHeight="1">
      <c r="A3" s="77" t="s">
        <v>22</v>
      </c>
      <c r="B3" s="77"/>
      <c r="C3" s="77"/>
      <c r="D3" s="84"/>
      <c r="E3" s="77"/>
      <c r="F3" s="77"/>
    </row>
    <row r="4" spans="1:6" ht="30" customHeight="1">
      <c r="A4" s="17" t="s">
        <v>4</v>
      </c>
      <c r="B4" s="17" t="s">
        <v>5</v>
      </c>
      <c r="C4" s="17" t="s">
        <v>6</v>
      </c>
      <c r="D4" s="12" t="s">
        <v>7</v>
      </c>
      <c r="E4" s="18" t="s">
        <v>8</v>
      </c>
      <c r="F4" s="18" t="s">
        <v>9</v>
      </c>
    </row>
    <row r="5" spans="1:6" s="13" customFormat="1" ht="30" customHeight="1">
      <c r="A5" s="38" t="s">
        <v>67</v>
      </c>
      <c r="B5" s="39" t="s">
        <v>68</v>
      </c>
      <c r="C5" s="38" t="s">
        <v>23</v>
      </c>
      <c r="D5" s="40"/>
      <c r="E5" s="41"/>
      <c r="F5" s="25"/>
    </row>
    <row r="6" spans="1:6" s="13" customFormat="1" ht="30" customHeight="1">
      <c r="A6" s="61" t="s">
        <v>101</v>
      </c>
      <c r="B6" s="62" t="s">
        <v>102</v>
      </c>
      <c r="C6" s="43"/>
      <c r="D6" s="40"/>
      <c r="E6" s="41"/>
      <c r="F6" s="25"/>
    </row>
    <row r="7" spans="1:6" s="13" customFormat="1" ht="30" customHeight="1">
      <c r="A7" s="43" t="s">
        <v>24</v>
      </c>
      <c r="B7" s="62" t="s">
        <v>103</v>
      </c>
      <c r="C7" s="43" t="s">
        <v>30</v>
      </c>
      <c r="D7" s="44">
        <v>25770</v>
      </c>
      <c r="E7" s="70"/>
      <c r="F7" s="25">
        <f aca="true" t="shared" si="0" ref="F7:F23">ROUND(D7*E7,0)</f>
        <v>0</v>
      </c>
    </row>
    <row r="8" spans="1:6" s="13" customFormat="1" ht="30" customHeight="1">
      <c r="A8" s="38" t="s">
        <v>28</v>
      </c>
      <c r="B8" s="39" t="s">
        <v>29</v>
      </c>
      <c r="C8" s="43"/>
      <c r="D8" s="40"/>
      <c r="E8" s="70"/>
      <c r="F8" s="25"/>
    </row>
    <row r="9" spans="1:6" s="13" customFormat="1" ht="30" customHeight="1">
      <c r="A9" s="38" t="s">
        <v>24</v>
      </c>
      <c r="B9" s="62" t="s">
        <v>104</v>
      </c>
      <c r="C9" s="43" t="s">
        <v>30</v>
      </c>
      <c r="D9" s="42">
        <v>77</v>
      </c>
      <c r="E9" s="70"/>
      <c r="F9" s="25">
        <f t="shared" si="0"/>
        <v>0</v>
      </c>
    </row>
    <row r="10" spans="1:6" s="13" customFormat="1" ht="30" customHeight="1">
      <c r="A10" s="38" t="s">
        <v>26</v>
      </c>
      <c r="B10" s="62" t="s">
        <v>105</v>
      </c>
      <c r="C10" s="43" t="s">
        <v>30</v>
      </c>
      <c r="D10" s="42">
        <v>149</v>
      </c>
      <c r="E10" s="70"/>
      <c r="F10" s="25">
        <f t="shared" si="0"/>
        <v>0</v>
      </c>
    </row>
    <row r="11" spans="1:6" s="13" customFormat="1" ht="30" customHeight="1">
      <c r="A11" s="38" t="s">
        <v>27</v>
      </c>
      <c r="B11" s="62" t="s">
        <v>106</v>
      </c>
      <c r="C11" s="43" t="s">
        <v>30</v>
      </c>
      <c r="D11" s="42">
        <v>445</v>
      </c>
      <c r="E11" s="70"/>
      <c r="F11" s="25">
        <f t="shared" si="0"/>
        <v>0</v>
      </c>
    </row>
    <row r="12" spans="1:6" s="13" customFormat="1" ht="30" customHeight="1">
      <c r="A12" s="38" t="s">
        <v>34</v>
      </c>
      <c r="B12" s="62" t="s">
        <v>107</v>
      </c>
      <c r="C12" s="38" t="s">
        <v>33</v>
      </c>
      <c r="D12" s="42">
        <v>1763</v>
      </c>
      <c r="E12" s="70"/>
      <c r="F12" s="25">
        <f t="shared" si="0"/>
        <v>0</v>
      </c>
    </row>
    <row r="13" spans="1:6" s="13" customFormat="1" ht="30" customHeight="1">
      <c r="A13" s="38" t="s">
        <v>69</v>
      </c>
      <c r="B13" s="62" t="s">
        <v>108</v>
      </c>
      <c r="C13" s="38" t="s">
        <v>33</v>
      </c>
      <c r="D13" s="42">
        <v>150</v>
      </c>
      <c r="E13" s="70"/>
      <c r="F13" s="25">
        <f t="shared" si="0"/>
        <v>0</v>
      </c>
    </row>
    <row r="14" spans="1:6" s="13" customFormat="1" ht="30" customHeight="1">
      <c r="A14" s="38" t="s">
        <v>31</v>
      </c>
      <c r="B14" s="39" t="s">
        <v>70</v>
      </c>
      <c r="C14" s="38" t="s">
        <v>23</v>
      </c>
      <c r="D14" s="42"/>
      <c r="E14" s="70"/>
      <c r="F14" s="25"/>
    </row>
    <row r="15" spans="1:6" s="13" customFormat="1" ht="30" customHeight="1">
      <c r="A15" s="38" t="s">
        <v>24</v>
      </c>
      <c r="B15" s="62" t="s">
        <v>109</v>
      </c>
      <c r="C15" s="38" t="s">
        <v>25</v>
      </c>
      <c r="D15" s="42">
        <v>135235</v>
      </c>
      <c r="E15" s="70"/>
      <c r="F15" s="25">
        <f t="shared" si="0"/>
        <v>0</v>
      </c>
    </row>
    <row r="16" spans="1:6" s="13" customFormat="1" ht="30" customHeight="1">
      <c r="A16" s="38" t="s">
        <v>26</v>
      </c>
      <c r="B16" s="62" t="s">
        <v>110</v>
      </c>
      <c r="C16" s="38" t="s">
        <v>25</v>
      </c>
      <c r="D16" s="42">
        <v>87717</v>
      </c>
      <c r="E16" s="70"/>
      <c r="F16" s="25">
        <f t="shared" si="0"/>
        <v>0</v>
      </c>
    </row>
    <row r="17" spans="1:6" s="13" customFormat="1" ht="30" customHeight="1">
      <c r="A17" s="38" t="s">
        <v>27</v>
      </c>
      <c r="B17" s="62" t="s">
        <v>111</v>
      </c>
      <c r="C17" s="38" t="s">
        <v>25</v>
      </c>
      <c r="D17" s="42">
        <v>90052</v>
      </c>
      <c r="E17" s="70"/>
      <c r="F17" s="25">
        <f t="shared" si="0"/>
        <v>0</v>
      </c>
    </row>
    <row r="18" spans="1:6" s="13" customFormat="1" ht="30" customHeight="1">
      <c r="A18" s="38" t="s">
        <v>71</v>
      </c>
      <c r="B18" s="62" t="s">
        <v>99</v>
      </c>
      <c r="C18" s="38" t="s">
        <v>23</v>
      </c>
      <c r="D18" s="42"/>
      <c r="E18" s="70"/>
      <c r="F18" s="25"/>
    </row>
    <row r="19" spans="1:6" s="13" customFormat="1" ht="30" customHeight="1">
      <c r="A19" s="38" t="s">
        <v>24</v>
      </c>
      <c r="B19" s="62" t="s">
        <v>112</v>
      </c>
      <c r="C19" s="38" t="s">
        <v>32</v>
      </c>
      <c r="D19" s="42">
        <v>24829</v>
      </c>
      <c r="E19" s="70"/>
      <c r="F19" s="25">
        <f t="shared" si="0"/>
        <v>0</v>
      </c>
    </row>
    <row r="20" spans="1:6" s="13" customFormat="1" ht="30" customHeight="1">
      <c r="A20" s="43">
        <v>203</v>
      </c>
      <c r="B20" s="62" t="s">
        <v>113</v>
      </c>
      <c r="C20" s="43"/>
      <c r="D20" s="42"/>
      <c r="E20" s="70"/>
      <c r="F20" s="25"/>
    </row>
    <row r="21" spans="1:6" s="13" customFormat="1" ht="30" customHeight="1">
      <c r="A21" s="61" t="s">
        <v>114</v>
      </c>
      <c r="B21" s="62" t="s">
        <v>115</v>
      </c>
      <c r="C21" s="43"/>
      <c r="D21" s="42"/>
      <c r="E21" s="70"/>
      <c r="F21" s="25"/>
    </row>
    <row r="22" spans="1:6" s="13" customFormat="1" ht="30" customHeight="1">
      <c r="A22" s="43" t="s">
        <v>24</v>
      </c>
      <c r="B22" s="62" t="s">
        <v>116</v>
      </c>
      <c r="C22" s="43" t="s">
        <v>30</v>
      </c>
      <c r="D22" s="42">
        <v>799</v>
      </c>
      <c r="E22" s="70"/>
      <c r="F22" s="25">
        <f t="shared" si="0"/>
        <v>0</v>
      </c>
    </row>
    <row r="23" spans="1:6" s="13" customFormat="1" ht="30" customHeight="1">
      <c r="A23" s="43" t="s">
        <v>27</v>
      </c>
      <c r="B23" s="62" t="s">
        <v>117</v>
      </c>
      <c r="C23" s="43" t="s">
        <v>30</v>
      </c>
      <c r="D23" s="42">
        <v>13689</v>
      </c>
      <c r="E23" s="70"/>
      <c r="F23" s="25">
        <f t="shared" si="0"/>
        <v>0</v>
      </c>
    </row>
    <row r="24" spans="1:6" s="13" customFormat="1" ht="30" customHeight="1">
      <c r="A24" s="38" t="s">
        <v>72</v>
      </c>
      <c r="B24" s="39" t="s">
        <v>73</v>
      </c>
      <c r="C24" s="38" t="s">
        <v>23</v>
      </c>
      <c r="D24" s="42"/>
      <c r="E24" s="70"/>
      <c r="F24" s="25"/>
    </row>
    <row r="25" spans="1:6" s="13" customFormat="1" ht="30" customHeight="1">
      <c r="A25" s="38" t="s">
        <v>74</v>
      </c>
      <c r="B25" s="39" t="s">
        <v>75</v>
      </c>
      <c r="C25" s="38" t="s">
        <v>23</v>
      </c>
      <c r="D25" s="42"/>
      <c r="E25" s="70"/>
      <c r="F25" s="25"/>
    </row>
    <row r="26" spans="1:6" s="13" customFormat="1" ht="30" customHeight="1">
      <c r="A26" s="43" t="s">
        <v>27</v>
      </c>
      <c r="B26" s="62" t="s">
        <v>119</v>
      </c>
      <c r="C26" s="43"/>
      <c r="D26" s="42"/>
      <c r="E26" s="70"/>
      <c r="F26" s="25"/>
    </row>
    <row r="27" spans="1:6" s="13" customFormat="1" ht="30" customHeight="1">
      <c r="A27" s="63" t="s">
        <v>118</v>
      </c>
      <c r="B27" s="62" t="s">
        <v>120</v>
      </c>
      <c r="C27" s="43" t="s">
        <v>25</v>
      </c>
      <c r="D27" s="42">
        <v>45630</v>
      </c>
      <c r="E27" s="70"/>
      <c r="F27" s="25">
        <f>ROUND(D27*E27,0)</f>
        <v>0</v>
      </c>
    </row>
    <row r="28" spans="1:6" s="13" customFormat="1" ht="30" customHeight="1">
      <c r="A28" s="38" t="s">
        <v>34</v>
      </c>
      <c r="B28" s="39" t="s">
        <v>76</v>
      </c>
      <c r="C28" s="38" t="s">
        <v>23</v>
      </c>
      <c r="D28" s="42"/>
      <c r="E28" s="70"/>
      <c r="F28" s="25"/>
    </row>
    <row r="29" spans="1:6" s="13" customFormat="1" ht="30" customHeight="1">
      <c r="A29" s="38" t="s">
        <v>77</v>
      </c>
      <c r="B29" s="39" t="s">
        <v>78</v>
      </c>
      <c r="C29" s="38" t="s">
        <v>25</v>
      </c>
      <c r="D29" s="42">
        <v>17726</v>
      </c>
      <c r="E29" s="70"/>
      <c r="F29" s="25">
        <f>ROUND(D29*E29,0)</f>
        <v>0</v>
      </c>
    </row>
    <row r="30" spans="1:6" s="13" customFormat="1" ht="30" customHeight="1">
      <c r="A30" s="38" t="s">
        <v>79</v>
      </c>
      <c r="B30" s="39" t="s">
        <v>80</v>
      </c>
      <c r="C30" s="38" t="s">
        <v>23</v>
      </c>
      <c r="D30" s="42"/>
      <c r="E30" s="70"/>
      <c r="F30" s="25"/>
    </row>
    <row r="31" spans="1:6" s="13" customFormat="1" ht="30" customHeight="1">
      <c r="A31" s="61" t="s">
        <v>121</v>
      </c>
      <c r="B31" s="39" t="s">
        <v>81</v>
      </c>
      <c r="C31" s="38" t="s">
        <v>23</v>
      </c>
      <c r="D31" s="42"/>
      <c r="E31" s="70"/>
      <c r="F31" s="25"/>
    </row>
    <row r="32" spans="1:6" s="13" customFormat="1" ht="30" customHeight="1">
      <c r="A32" s="38" t="s">
        <v>24</v>
      </c>
      <c r="B32" s="62" t="s">
        <v>122</v>
      </c>
      <c r="C32" s="38" t="s">
        <v>33</v>
      </c>
      <c r="D32" s="42">
        <v>910</v>
      </c>
      <c r="E32" s="70"/>
      <c r="F32" s="25">
        <f>ROUND(D32*E32,0)</f>
        <v>0</v>
      </c>
    </row>
    <row r="33" spans="1:6" s="13" customFormat="1" ht="30" customHeight="1">
      <c r="A33" s="38" t="s">
        <v>82</v>
      </c>
      <c r="B33" s="62" t="s">
        <v>123</v>
      </c>
      <c r="C33" s="38" t="s">
        <v>33</v>
      </c>
      <c r="D33" s="42">
        <v>150</v>
      </c>
      <c r="E33" s="70"/>
      <c r="F33" s="25">
        <f>ROUND(D33*E33,0)</f>
        <v>0</v>
      </c>
    </row>
    <row r="34" spans="1:6" s="13" customFormat="1" ht="30" customHeight="1">
      <c r="A34" s="38" t="s">
        <v>83</v>
      </c>
      <c r="B34" s="39" t="s">
        <v>84</v>
      </c>
      <c r="C34" s="38" t="s">
        <v>30</v>
      </c>
      <c r="D34" s="42">
        <v>125</v>
      </c>
      <c r="E34" s="70"/>
      <c r="F34" s="25">
        <f>ROUND(D34*E34,0)</f>
        <v>0</v>
      </c>
    </row>
    <row r="35" spans="1:6" ht="30" customHeight="1">
      <c r="A35" s="78" t="s">
        <v>35</v>
      </c>
      <c r="B35" s="78"/>
      <c r="C35" s="78"/>
      <c r="D35" s="79">
        <f>ROUND(SUM(F5:F34),0)</f>
        <v>0</v>
      </c>
      <c r="E35" s="85"/>
      <c r="F35" s="26" t="s">
        <v>20</v>
      </c>
    </row>
  </sheetData>
  <sheetProtection password="FB39" sheet="1"/>
  <protectedRanges>
    <protectedRange sqref="E7 E9:E13 E15:E17 E19 E22:E23 E27 E29 E32:E34" name="区域1"/>
  </protectedRanges>
  <mergeCells count="6">
    <mergeCell ref="A1:F1"/>
    <mergeCell ref="B2:D2"/>
    <mergeCell ref="E2:F2"/>
    <mergeCell ref="A3:F3"/>
    <mergeCell ref="A35:C35"/>
    <mergeCell ref="D35:E35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5">
      <selection activeCell="H30" sqref="H30"/>
    </sheetView>
  </sheetViews>
  <sheetFormatPr defaultColWidth="9.00390625" defaultRowHeight="14.25"/>
  <cols>
    <col min="1" max="1" width="9.125" style="4" customWidth="1"/>
    <col min="2" max="2" width="28.25390625" style="5" customWidth="1"/>
    <col min="3" max="3" width="8.625" style="5" customWidth="1"/>
    <col min="4" max="4" width="11.625" style="11" customWidth="1"/>
    <col min="5" max="6" width="11.625" style="6" customWidth="1"/>
    <col min="7" max="16384" width="9.00390625" style="5" customWidth="1"/>
  </cols>
  <sheetData>
    <row r="1" spans="1:6" ht="33" customHeight="1">
      <c r="A1" s="86" t="s">
        <v>0</v>
      </c>
      <c r="B1" s="86"/>
      <c r="C1" s="86"/>
      <c r="D1" s="80"/>
      <c r="E1" s="86"/>
      <c r="F1" s="86"/>
    </row>
    <row r="2" spans="1:6" ht="33" customHeight="1">
      <c r="A2" s="7" t="s">
        <v>1</v>
      </c>
      <c r="B2" s="87" t="str">
        <f>'第100章'!B2</f>
        <v>房山区国道234（周新路~云居寺路）大修工程</v>
      </c>
      <c r="C2" s="87"/>
      <c r="D2" s="82"/>
      <c r="E2" s="88" t="s">
        <v>21</v>
      </c>
      <c r="F2" s="88"/>
    </row>
    <row r="3" spans="1:6" ht="30" customHeight="1">
      <c r="A3" s="89" t="s">
        <v>36</v>
      </c>
      <c r="B3" s="89"/>
      <c r="C3" s="89"/>
      <c r="D3" s="84"/>
      <c r="E3" s="89"/>
      <c r="F3" s="89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6" s="20" customFormat="1" ht="30" customHeight="1">
      <c r="A5" s="45">
        <v>305</v>
      </c>
      <c r="B5" s="64" t="s">
        <v>124</v>
      </c>
      <c r="C5" s="45" t="s">
        <v>23</v>
      </c>
      <c r="D5" s="47"/>
      <c r="E5" s="48"/>
      <c r="F5" s="28"/>
    </row>
    <row r="6" spans="1:6" s="20" customFormat="1" ht="30" customHeight="1">
      <c r="A6" s="65" t="s">
        <v>172</v>
      </c>
      <c r="B6" s="64" t="s">
        <v>174</v>
      </c>
      <c r="C6" s="45" t="s">
        <v>23</v>
      </c>
      <c r="D6" s="47"/>
      <c r="E6" s="48"/>
      <c r="F6" s="28"/>
    </row>
    <row r="7" spans="1:6" s="20" customFormat="1" ht="30" customHeight="1">
      <c r="A7" s="45" t="s">
        <v>24</v>
      </c>
      <c r="B7" s="64" t="s">
        <v>125</v>
      </c>
      <c r="C7" s="45" t="s">
        <v>25</v>
      </c>
      <c r="D7" s="49">
        <v>69568</v>
      </c>
      <c r="E7" s="71"/>
      <c r="F7" s="28">
        <f aca="true" t="shared" si="0" ref="F7:F33">ROUND(D7*E7,0)</f>
        <v>0</v>
      </c>
    </row>
    <row r="8" spans="1:6" s="20" customFormat="1" ht="30" customHeight="1">
      <c r="A8" s="65" t="s">
        <v>173</v>
      </c>
      <c r="B8" s="64" t="s">
        <v>175</v>
      </c>
      <c r="C8" s="50"/>
      <c r="D8" s="49"/>
      <c r="E8" s="71"/>
      <c r="F8" s="28"/>
    </row>
    <row r="9" spans="1:6" s="20" customFormat="1" ht="30" customHeight="1">
      <c r="A9" s="50" t="s">
        <v>24</v>
      </c>
      <c r="B9" s="64" t="s">
        <v>126</v>
      </c>
      <c r="C9" s="50" t="s">
        <v>25</v>
      </c>
      <c r="D9" s="49">
        <v>90052</v>
      </c>
      <c r="E9" s="71"/>
      <c r="F9" s="28">
        <f>ROUND(D9*E9,0)</f>
        <v>0</v>
      </c>
    </row>
    <row r="10" spans="1:6" s="20" customFormat="1" ht="30" customHeight="1">
      <c r="A10" s="45" t="s">
        <v>26</v>
      </c>
      <c r="B10" s="64" t="s">
        <v>127</v>
      </c>
      <c r="C10" s="45" t="s">
        <v>25</v>
      </c>
      <c r="D10" s="49">
        <v>72952</v>
      </c>
      <c r="E10" s="71"/>
      <c r="F10" s="28">
        <f t="shared" si="0"/>
        <v>0</v>
      </c>
    </row>
    <row r="11" spans="1:6" s="20" customFormat="1" ht="30" customHeight="1">
      <c r="A11" s="45" t="s">
        <v>85</v>
      </c>
      <c r="B11" s="46" t="s">
        <v>86</v>
      </c>
      <c r="C11" s="45" t="s">
        <v>23</v>
      </c>
      <c r="D11" s="49"/>
      <c r="E11" s="71"/>
      <c r="F11" s="28"/>
    </row>
    <row r="12" spans="1:6" s="20" customFormat="1" ht="30" customHeight="1">
      <c r="A12" s="45" t="s">
        <v>37</v>
      </c>
      <c r="B12" s="46" t="s">
        <v>38</v>
      </c>
      <c r="C12" s="45" t="s">
        <v>23</v>
      </c>
      <c r="D12" s="49"/>
      <c r="E12" s="71"/>
      <c r="F12" s="28"/>
    </row>
    <row r="13" spans="1:6" s="20" customFormat="1" ht="30" customHeight="1">
      <c r="A13" s="45" t="s">
        <v>24</v>
      </c>
      <c r="B13" s="64" t="s">
        <v>128</v>
      </c>
      <c r="C13" s="45" t="s">
        <v>25</v>
      </c>
      <c r="D13" s="49">
        <v>88347</v>
      </c>
      <c r="E13" s="71"/>
      <c r="F13" s="28">
        <f t="shared" si="0"/>
        <v>0</v>
      </c>
    </row>
    <row r="14" spans="1:6" s="20" customFormat="1" ht="30" customHeight="1">
      <c r="A14" s="45" t="s">
        <v>39</v>
      </c>
      <c r="B14" s="46" t="s">
        <v>87</v>
      </c>
      <c r="C14" s="45" t="s">
        <v>23</v>
      </c>
      <c r="D14" s="49"/>
      <c r="E14" s="71"/>
      <c r="F14" s="28"/>
    </row>
    <row r="15" spans="1:6" s="20" customFormat="1" ht="30" customHeight="1">
      <c r="A15" s="45" t="s">
        <v>24</v>
      </c>
      <c r="B15" s="64" t="s">
        <v>129</v>
      </c>
      <c r="C15" s="45" t="s">
        <v>25</v>
      </c>
      <c r="D15" s="49">
        <v>133923</v>
      </c>
      <c r="E15" s="71"/>
      <c r="F15" s="28">
        <f t="shared" si="0"/>
        <v>0</v>
      </c>
    </row>
    <row r="16" spans="1:6" s="20" customFormat="1" ht="30" customHeight="1">
      <c r="A16" s="45" t="s">
        <v>88</v>
      </c>
      <c r="B16" s="64" t="s">
        <v>176</v>
      </c>
      <c r="C16" s="45" t="s">
        <v>23</v>
      </c>
      <c r="D16" s="49"/>
      <c r="E16" s="71"/>
      <c r="F16" s="28"/>
    </row>
    <row r="17" spans="1:6" s="20" customFormat="1" ht="30" customHeight="1">
      <c r="A17" s="45" t="s">
        <v>40</v>
      </c>
      <c r="B17" s="46" t="s">
        <v>41</v>
      </c>
      <c r="C17" s="45" t="s">
        <v>23</v>
      </c>
      <c r="D17" s="49"/>
      <c r="E17" s="71"/>
      <c r="F17" s="28"/>
    </row>
    <row r="18" spans="1:6" s="20" customFormat="1" ht="30" customHeight="1">
      <c r="A18" s="45" t="s">
        <v>24</v>
      </c>
      <c r="B18" s="64" t="s">
        <v>130</v>
      </c>
      <c r="C18" s="45" t="s">
        <v>25</v>
      </c>
      <c r="D18" s="49">
        <v>133923</v>
      </c>
      <c r="E18" s="71"/>
      <c r="F18" s="28">
        <f t="shared" si="0"/>
        <v>0</v>
      </c>
    </row>
    <row r="19" spans="1:6" s="20" customFormat="1" ht="30" customHeight="1">
      <c r="A19" s="45" t="s">
        <v>26</v>
      </c>
      <c r="B19" s="64" t="s">
        <v>131</v>
      </c>
      <c r="C19" s="45" t="s">
        <v>25</v>
      </c>
      <c r="D19" s="49">
        <v>89688</v>
      </c>
      <c r="E19" s="71"/>
      <c r="F19" s="28">
        <f t="shared" si="0"/>
        <v>0</v>
      </c>
    </row>
    <row r="20" spans="1:6" s="20" customFormat="1" ht="30" customHeight="1">
      <c r="A20" s="45" t="s">
        <v>89</v>
      </c>
      <c r="B20" s="64" t="s">
        <v>170</v>
      </c>
      <c r="C20" s="45" t="s">
        <v>23</v>
      </c>
      <c r="D20" s="49"/>
      <c r="E20" s="71"/>
      <c r="F20" s="28"/>
    </row>
    <row r="21" spans="1:6" s="20" customFormat="1" ht="30" customHeight="1">
      <c r="A21" s="45" t="s">
        <v>42</v>
      </c>
      <c r="B21" s="46" t="s">
        <v>43</v>
      </c>
      <c r="C21" s="45" t="s">
        <v>23</v>
      </c>
      <c r="D21" s="49"/>
      <c r="E21" s="71"/>
      <c r="F21" s="28"/>
    </row>
    <row r="22" spans="1:6" s="20" customFormat="1" ht="30" customHeight="1">
      <c r="A22" s="45" t="s">
        <v>24</v>
      </c>
      <c r="B22" s="64" t="s">
        <v>132</v>
      </c>
      <c r="C22" s="45" t="s">
        <v>25</v>
      </c>
      <c r="D22" s="49">
        <v>88347</v>
      </c>
      <c r="E22" s="71"/>
      <c r="F22" s="28">
        <f t="shared" si="0"/>
        <v>0</v>
      </c>
    </row>
    <row r="23" spans="1:6" s="20" customFormat="1" ht="30" customHeight="1">
      <c r="A23" s="45" t="s">
        <v>90</v>
      </c>
      <c r="B23" s="46" t="s">
        <v>91</v>
      </c>
      <c r="C23" s="45" t="s">
        <v>23</v>
      </c>
      <c r="D23" s="49"/>
      <c r="E23" s="71"/>
      <c r="F23" s="28"/>
    </row>
    <row r="24" spans="1:6" s="20" customFormat="1" ht="30" customHeight="1">
      <c r="A24" s="65" t="s">
        <v>133</v>
      </c>
      <c r="B24" s="64" t="s">
        <v>134</v>
      </c>
      <c r="C24" s="50"/>
      <c r="D24" s="49"/>
      <c r="E24" s="71"/>
      <c r="F24" s="28"/>
    </row>
    <row r="25" spans="1:6" s="20" customFormat="1" ht="30" customHeight="1">
      <c r="A25" s="50" t="s">
        <v>24</v>
      </c>
      <c r="B25" s="64" t="s">
        <v>135</v>
      </c>
      <c r="C25" s="50" t="s">
        <v>25</v>
      </c>
      <c r="D25" s="49">
        <v>19890</v>
      </c>
      <c r="E25" s="71"/>
      <c r="F25" s="28">
        <f t="shared" si="0"/>
        <v>0</v>
      </c>
    </row>
    <row r="26" spans="1:6" s="20" customFormat="1" ht="30" customHeight="1">
      <c r="A26" s="65" t="s">
        <v>136</v>
      </c>
      <c r="B26" s="64" t="s">
        <v>137</v>
      </c>
      <c r="C26" s="45" t="s">
        <v>23</v>
      </c>
      <c r="D26" s="49"/>
      <c r="E26" s="71"/>
      <c r="F26" s="28"/>
    </row>
    <row r="27" spans="1:6" s="20" customFormat="1" ht="30" customHeight="1">
      <c r="A27" s="45" t="s">
        <v>24</v>
      </c>
      <c r="B27" s="64" t="s">
        <v>138</v>
      </c>
      <c r="C27" s="50" t="s">
        <v>25</v>
      </c>
      <c r="D27" s="49">
        <v>5368</v>
      </c>
      <c r="E27" s="71"/>
      <c r="F27" s="28">
        <f t="shared" si="0"/>
        <v>0</v>
      </c>
    </row>
    <row r="28" spans="1:6" s="20" customFormat="1" ht="30" customHeight="1">
      <c r="A28" s="45" t="s">
        <v>92</v>
      </c>
      <c r="B28" s="46" t="s">
        <v>93</v>
      </c>
      <c r="C28" s="45" t="s">
        <v>23</v>
      </c>
      <c r="D28" s="49"/>
      <c r="E28" s="71"/>
      <c r="F28" s="28"/>
    </row>
    <row r="29" spans="1:6" s="20" customFormat="1" ht="30" customHeight="1">
      <c r="A29" s="45" t="s">
        <v>24</v>
      </c>
      <c r="B29" s="64" t="s">
        <v>139</v>
      </c>
      <c r="C29" s="45" t="s">
        <v>33</v>
      </c>
      <c r="D29" s="49">
        <v>3720</v>
      </c>
      <c r="E29" s="71"/>
      <c r="F29" s="28">
        <f t="shared" si="0"/>
        <v>0</v>
      </c>
    </row>
    <row r="30" spans="1:6" s="20" customFormat="1" ht="30" customHeight="1">
      <c r="A30" s="45" t="s">
        <v>26</v>
      </c>
      <c r="B30" s="64" t="s">
        <v>140</v>
      </c>
      <c r="C30" s="45" t="s">
        <v>33</v>
      </c>
      <c r="D30" s="49">
        <v>16786</v>
      </c>
      <c r="E30" s="71"/>
      <c r="F30" s="28">
        <f t="shared" si="0"/>
        <v>0</v>
      </c>
    </row>
    <row r="31" spans="1:6" s="20" customFormat="1" ht="30" customHeight="1">
      <c r="A31" s="50">
        <v>314</v>
      </c>
      <c r="B31" s="64" t="s">
        <v>141</v>
      </c>
      <c r="C31" s="50"/>
      <c r="D31" s="49"/>
      <c r="E31" s="71"/>
      <c r="F31" s="28"/>
    </row>
    <row r="32" spans="1:6" s="20" customFormat="1" ht="30" customHeight="1">
      <c r="A32" s="65" t="s">
        <v>142</v>
      </c>
      <c r="B32" s="64" t="s">
        <v>144</v>
      </c>
      <c r="C32" s="65" t="s">
        <v>145</v>
      </c>
      <c r="D32" s="66">
        <v>25</v>
      </c>
      <c r="E32" s="71"/>
      <c r="F32" s="28">
        <f t="shared" si="0"/>
        <v>0</v>
      </c>
    </row>
    <row r="33" spans="1:6" s="20" customFormat="1" ht="30" customHeight="1">
      <c r="A33" s="65" t="s">
        <v>143</v>
      </c>
      <c r="B33" s="64" t="s">
        <v>147</v>
      </c>
      <c r="C33" s="65" t="s">
        <v>146</v>
      </c>
      <c r="D33" s="66">
        <v>3</v>
      </c>
      <c r="E33" s="71"/>
      <c r="F33" s="28">
        <f t="shared" si="0"/>
        <v>0</v>
      </c>
    </row>
    <row r="34" spans="1:6" ht="30" customHeight="1">
      <c r="A34" s="90" t="s">
        <v>44</v>
      </c>
      <c r="B34" s="90"/>
      <c r="C34" s="90"/>
      <c r="D34" s="79">
        <f>ROUND(SUM(F5:F33),0)</f>
        <v>0</v>
      </c>
      <c r="E34" s="79"/>
      <c r="F34" s="29" t="s">
        <v>20</v>
      </c>
    </row>
  </sheetData>
  <sheetProtection password="FB39" sheet="1"/>
  <protectedRanges>
    <protectedRange sqref="E7 E9:E10 E13 E15 E18:E19 E22 E25 E27 E29:E30 E32:E33" name="区域1"/>
  </protectedRanges>
  <mergeCells count="6">
    <mergeCell ref="A1:F1"/>
    <mergeCell ref="B2:D2"/>
    <mergeCell ref="E2:F2"/>
    <mergeCell ref="A3:F3"/>
    <mergeCell ref="A34:C34"/>
    <mergeCell ref="D34:E34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4">
      <selection activeCell="I7" sqref="I7"/>
    </sheetView>
  </sheetViews>
  <sheetFormatPr defaultColWidth="9.00390625" defaultRowHeight="14.25"/>
  <cols>
    <col min="1" max="1" width="9.125" style="4" customWidth="1"/>
    <col min="2" max="2" width="28.00390625" style="5" customWidth="1"/>
    <col min="3" max="3" width="8.625" style="5" customWidth="1"/>
    <col min="4" max="4" width="11.625" style="11" customWidth="1"/>
    <col min="5" max="6" width="11.625" style="6" customWidth="1"/>
    <col min="7" max="7" width="9.00390625" style="5" customWidth="1"/>
    <col min="8" max="8" width="14.625" style="5" customWidth="1"/>
    <col min="9" max="9" width="13.875" style="5" bestFit="1" customWidth="1"/>
    <col min="10" max="16384" width="9.00390625" style="5" customWidth="1"/>
  </cols>
  <sheetData>
    <row r="1" spans="1:6" ht="33" customHeight="1">
      <c r="A1" s="86" t="s">
        <v>0</v>
      </c>
      <c r="B1" s="86"/>
      <c r="C1" s="86"/>
      <c r="D1" s="80"/>
      <c r="E1" s="86"/>
      <c r="F1" s="86"/>
    </row>
    <row r="2" spans="1:6" ht="33" customHeight="1">
      <c r="A2" s="7" t="s">
        <v>1</v>
      </c>
      <c r="B2" s="87" t="str">
        <f>'第100章'!B2</f>
        <v>房山区国道234（周新路~云居寺路）大修工程</v>
      </c>
      <c r="C2" s="87"/>
      <c r="D2" s="82"/>
      <c r="E2" s="88" t="s">
        <v>21</v>
      </c>
      <c r="F2" s="88"/>
    </row>
    <row r="3" spans="1:6" ht="30" customHeight="1">
      <c r="A3" s="89" t="s">
        <v>45</v>
      </c>
      <c r="B3" s="89"/>
      <c r="C3" s="89"/>
      <c r="D3" s="84"/>
      <c r="E3" s="89"/>
      <c r="F3" s="89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8" s="20" customFormat="1" ht="30" customHeight="1">
      <c r="A5" s="51" t="s">
        <v>94</v>
      </c>
      <c r="B5" s="52" t="s">
        <v>95</v>
      </c>
      <c r="C5" s="51" t="s">
        <v>23</v>
      </c>
      <c r="D5" s="53"/>
      <c r="E5" s="54"/>
      <c r="F5" s="28"/>
      <c r="H5" s="24"/>
    </row>
    <row r="6" spans="1:8" s="20" customFormat="1" ht="30" customHeight="1">
      <c r="A6" s="67" t="s">
        <v>150</v>
      </c>
      <c r="B6" s="68" t="s">
        <v>151</v>
      </c>
      <c r="C6" s="56"/>
      <c r="D6" s="53"/>
      <c r="E6" s="54"/>
      <c r="F6" s="28"/>
      <c r="H6" s="24"/>
    </row>
    <row r="7" spans="1:8" s="20" customFormat="1" ht="30" customHeight="1">
      <c r="A7" s="56" t="s">
        <v>24</v>
      </c>
      <c r="B7" s="68" t="s">
        <v>130</v>
      </c>
      <c r="C7" s="56" t="s">
        <v>25</v>
      </c>
      <c r="D7" s="57">
        <v>1312</v>
      </c>
      <c r="E7" s="72"/>
      <c r="F7" s="28">
        <f>ROUND(D7*E7,0)</f>
        <v>0</v>
      </c>
      <c r="H7" s="24"/>
    </row>
    <row r="8" spans="1:8" s="20" customFormat="1" ht="30" customHeight="1">
      <c r="A8" s="51" t="s">
        <v>96</v>
      </c>
      <c r="B8" s="52" t="s">
        <v>97</v>
      </c>
      <c r="C8" s="51" t="s">
        <v>23</v>
      </c>
      <c r="D8" s="53"/>
      <c r="E8" s="72"/>
      <c r="F8" s="28"/>
      <c r="H8" s="24"/>
    </row>
    <row r="9" spans="1:8" s="20" customFormat="1" ht="30" customHeight="1">
      <c r="A9" s="51" t="s">
        <v>24</v>
      </c>
      <c r="B9" s="68" t="s">
        <v>152</v>
      </c>
      <c r="C9" s="51" t="s">
        <v>25</v>
      </c>
      <c r="D9" s="55">
        <v>1312</v>
      </c>
      <c r="E9" s="72"/>
      <c r="F9" s="28">
        <f>ROUND(D9*E9,0)</f>
        <v>0</v>
      </c>
      <c r="H9" s="24"/>
    </row>
    <row r="10" spans="1:8" s="20" customFormat="1" ht="30" customHeight="1">
      <c r="A10" s="51">
        <v>419</v>
      </c>
      <c r="B10" s="68" t="s">
        <v>154</v>
      </c>
      <c r="C10" s="51" t="s">
        <v>23</v>
      </c>
      <c r="D10" s="55"/>
      <c r="E10" s="72"/>
      <c r="F10" s="28"/>
      <c r="H10" s="24"/>
    </row>
    <row r="11" spans="1:8" s="20" customFormat="1" ht="30" customHeight="1">
      <c r="A11" s="67" t="s">
        <v>153</v>
      </c>
      <c r="B11" s="68" t="s">
        <v>177</v>
      </c>
      <c r="C11" s="56" t="s">
        <v>33</v>
      </c>
      <c r="D11" s="55">
        <v>87</v>
      </c>
      <c r="E11" s="72"/>
      <c r="F11" s="28">
        <f>ROUND(D11*E11,0)</f>
        <v>0</v>
      </c>
      <c r="H11" s="24"/>
    </row>
    <row r="12" spans="1:6" ht="30" customHeight="1">
      <c r="A12" s="90" t="s">
        <v>46</v>
      </c>
      <c r="B12" s="90"/>
      <c r="C12" s="90"/>
      <c r="D12" s="79">
        <f>ROUND(SUM(F5:F11),0)</f>
        <v>0</v>
      </c>
      <c r="E12" s="79"/>
      <c r="F12" s="30" t="s">
        <v>20</v>
      </c>
    </row>
  </sheetData>
  <sheetProtection password="FB39" sheet="1"/>
  <protectedRanges>
    <protectedRange sqref="E7 E9 E11" name="区域1"/>
  </protectedRanges>
  <mergeCells count="6">
    <mergeCell ref="A1:F1"/>
    <mergeCell ref="B2:D2"/>
    <mergeCell ref="E2:F2"/>
    <mergeCell ref="A3:F3"/>
    <mergeCell ref="A12:C12"/>
    <mergeCell ref="D12:E12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4">
      <selection activeCell="H11" sqref="H11"/>
    </sheetView>
  </sheetViews>
  <sheetFormatPr defaultColWidth="9.00390625" defaultRowHeight="14.25"/>
  <cols>
    <col min="1" max="1" width="9.125" style="7" customWidth="1"/>
    <col min="2" max="2" width="28.00390625" style="20" customWidth="1"/>
    <col min="3" max="3" width="8.625" style="20" customWidth="1"/>
    <col min="4" max="4" width="11.625" style="15" customWidth="1"/>
    <col min="5" max="6" width="11.625" style="6" customWidth="1"/>
    <col min="7" max="7" width="9.00390625" style="20" customWidth="1"/>
    <col min="8" max="8" width="14.625" style="20" customWidth="1"/>
    <col min="9" max="9" width="13.875" style="20" bestFit="1" customWidth="1"/>
    <col min="10" max="16384" width="9.00390625" style="20" customWidth="1"/>
  </cols>
  <sheetData>
    <row r="1" spans="1:6" ht="33" customHeight="1">
      <c r="A1" s="86" t="s">
        <v>0</v>
      </c>
      <c r="B1" s="86"/>
      <c r="C1" s="86"/>
      <c r="D1" s="80"/>
      <c r="E1" s="86"/>
      <c r="F1" s="86"/>
    </row>
    <row r="2" spans="1:6" ht="33" customHeight="1">
      <c r="A2" s="7" t="s">
        <v>1</v>
      </c>
      <c r="B2" s="87" t="str">
        <f>'第100章'!B2</f>
        <v>房山区国道234（周新路~云居寺路）大修工程</v>
      </c>
      <c r="C2" s="87"/>
      <c r="D2" s="82"/>
      <c r="E2" s="88" t="s">
        <v>21</v>
      </c>
      <c r="F2" s="88"/>
    </row>
    <row r="3" spans="1:6" ht="30" customHeight="1">
      <c r="A3" s="89" t="s">
        <v>148</v>
      </c>
      <c r="B3" s="89"/>
      <c r="C3" s="89"/>
      <c r="D3" s="84"/>
      <c r="E3" s="89"/>
      <c r="F3" s="89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8" ht="30" customHeight="1">
      <c r="A5" s="56">
        <v>604</v>
      </c>
      <c r="B5" s="68" t="s">
        <v>155</v>
      </c>
      <c r="C5" s="56" t="s">
        <v>23</v>
      </c>
      <c r="D5" s="53"/>
      <c r="E5" s="54"/>
      <c r="F5" s="28"/>
      <c r="H5" s="24"/>
    </row>
    <row r="6" spans="1:8" ht="30" customHeight="1">
      <c r="A6" s="67" t="s">
        <v>156</v>
      </c>
      <c r="B6" s="68" t="s">
        <v>157</v>
      </c>
      <c r="C6" s="56" t="s">
        <v>23</v>
      </c>
      <c r="D6" s="53"/>
      <c r="E6" s="54"/>
      <c r="F6" s="28"/>
      <c r="H6" s="24"/>
    </row>
    <row r="7" spans="1:8" ht="30" customHeight="1">
      <c r="A7" s="56" t="s">
        <v>24</v>
      </c>
      <c r="B7" s="68" t="s">
        <v>158</v>
      </c>
      <c r="C7" s="67" t="s">
        <v>160</v>
      </c>
      <c r="D7" s="58">
        <v>16</v>
      </c>
      <c r="E7" s="72"/>
      <c r="F7" s="28">
        <f>ROUND(D7*E7,0)</f>
        <v>0</v>
      </c>
      <c r="H7" s="24"/>
    </row>
    <row r="8" spans="1:8" ht="30" customHeight="1">
      <c r="A8" s="56" t="s">
        <v>26</v>
      </c>
      <c r="B8" s="68" t="s">
        <v>159</v>
      </c>
      <c r="C8" s="67" t="s">
        <v>160</v>
      </c>
      <c r="D8" s="58">
        <v>7</v>
      </c>
      <c r="E8" s="72"/>
      <c r="F8" s="28">
        <f>ROUND(D8*E8,0)</f>
        <v>0</v>
      </c>
      <c r="H8" s="24"/>
    </row>
    <row r="9" spans="1:8" ht="30" customHeight="1">
      <c r="A9" s="67" t="s">
        <v>161</v>
      </c>
      <c r="B9" s="68" t="s">
        <v>162</v>
      </c>
      <c r="C9" s="67" t="s">
        <v>163</v>
      </c>
      <c r="D9" s="58">
        <v>100</v>
      </c>
      <c r="E9" s="72"/>
      <c r="F9" s="28">
        <f>ROUND(D9*E9,0)</f>
        <v>0</v>
      </c>
      <c r="H9" s="24"/>
    </row>
    <row r="10" spans="1:8" ht="30" customHeight="1">
      <c r="A10" s="56">
        <v>605</v>
      </c>
      <c r="B10" s="68" t="s">
        <v>164</v>
      </c>
      <c r="C10" s="56" t="s">
        <v>23</v>
      </c>
      <c r="D10" s="55"/>
      <c r="E10" s="72"/>
      <c r="F10" s="28"/>
      <c r="H10" s="24"/>
    </row>
    <row r="11" spans="1:8" ht="30" customHeight="1">
      <c r="A11" s="67" t="s">
        <v>165</v>
      </c>
      <c r="B11" s="68" t="s">
        <v>166</v>
      </c>
      <c r="C11" s="56" t="s">
        <v>23</v>
      </c>
      <c r="D11" s="55"/>
      <c r="E11" s="72"/>
      <c r="F11" s="28"/>
      <c r="H11" s="24"/>
    </row>
    <row r="12" spans="1:8" ht="30" customHeight="1">
      <c r="A12" s="56" t="s">
        <v>24</v>
      </c>
      <c r="B12" s="68" t="s">
        <v>167</v>
      </c>
      <c r="C12" s="56" t="s">
        <v>25</v>
      </c>
      <c r="D12" s="55">
        <v>4383</v>
      </c>
      <c r="E12" s="72"/>
      <c r="F12" s="28">
        <f>ROUND(D12*E12,0)</f>
        <v>0</v>
      </c>
      <c r="H12" s="24"/>
    </row>
    <row r="13" spans="1:8" ht="30" customHeight="1">
      <c r="A13" s="67" t="s">
        <v>168</v>
      </c>
      <c r="B13" s="68" t="s">
        <v>169</v>
      </c>
      <c r="C13" s="56" t="s">
        <v>25</v>
      </c>
      <c r="D13" s="55">
        <v>22</v>
      </c>
      <c r="E13" s="72"/>
      <c r="F13" s="28">
        <f>ROUND(D13*E13,0)</f>
        <v>0</v>
      </c>
      <c r="H13" s="24"/>
    </row>
    <row r="14" spans="1:6" ht="30" customHeight="1">
      <c r="A14" s="90" t="s">
        <v>149</v>
      </c>
      <c r="B14" s="90"/>
      <c r="C14" s="90"/>
      <c r="D14" s="79">
        <f>ROUND(SUM(F5:F13),0)</f>
        <v>0</v>
      </c>
      <c r="E14" s="79"/>
      <c r="F14" s="30" t="s">
        <v>20</v>
      </c>
    </row>
  </sheetData>
  <sheetProtection password="FB39" sheet="1"/>
  <protectedRanges>
    <protectedRange sqref="E7:E9 E12:E13" name="区域1"/>
  </protectedRanges>
  <mergeCells count="6">
    <mergeCell ref="A1:F1"/>
    <mergeCell ref="B2:D2"/>
    <mergeCell ref="E2:F2"/>
    <mergeCell ref="A3:F3"/>
    <mergeCell ref="A14:C14"/>
    <mergeCell ref="D14:E14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2" width="9.625" style="0" customWidth="1"/>
    <col min="3" max="3" width="39.875" style="0" customWidth="1"/>
    <col min="4" max="4" width="20.75390625" style="0" customWidth="1"/>
  </cols>
  <sheetData>
    <row r="1" spans="1:4" ht="33" customHeight="1">
      <c r="A1" s="73" t="s">
        <v>47</v>
      </c>
      <c r="B1" s="73"/>
      <c r="C1" s="73"/>
      <c r="D1" s="73"/>
    </row>
    <row r="2" spans="1:4" ht="33" customHeight="1">
      <c r="A2" t="str">
        <f>"工程名称："</f>
        <v>工程名称：</v>
      </c>
      <c r="B2" s="93" t="str">
        <f>'第100章'!B2</f>
        <v>房山区国道234（周新路~云居寺路）大修工程</v>
      </c>
      <c r="C2" s="93"/>
      <c r="D2" s="1" t="s">
        <v>21</v>
      </c>
    </row>
    <row r="3" spans="1:4" ht="33" customHeight="1">
      <c r="A3" s="2" t="s">
        <v>48</v>
      </c>
      <c r="B3" s="2" t="s">
        <v>49</v>
      </c>
      <c r="C3" s="2" t="s">
        <v>50</v>
      </c>
      <c r="D3" s="3" t="s">
        <v>51</v>
      </c>
    </row>
    <row r="4" spans="1:4" ht="33" customHeight="1">
      <c r="A4" s="31">
        <v>1</v>
      </c>
      <c r="B4" s="31">
        <v>100</v>
      </c>
      <c r="C4" s="31" t="s">
        <v>52</v>
      </c>
      <c r="D4" s="32">
        <f>'第100章'!D13</f>
        <v>0</v>
      </c>
    </row>
    <row r="5" spans="1:4" ht="33" customHeight="1">
      <c r="A5" s="31">
        <v>2</v>
      </c>
      <c r="B5" s="31">
        <v>200</v>
      </c>
      <c r="C5" s="31" t="s">
        <v>53</v>
      </c>
      <c r="D5" s="32">
        <f>'第200章'!D35</f>
        <v>0</v>
      </c>
    </row>
    <row r="6" spans="1:4" ht="33" customHeight="1">
      <c r="A6" s="31">
        <v>3</v>
      </c>
      <c r="B6" s="31">
        <v>300</v>
      </c>
      <c r="C6" s="31" t="s">
        <v>54</v>
      </c>
      <c r="D6" s="32">
        <f>'第300章 '!D34</f>
        <v>0</v>
      </c>
    </row>
    <row r="7" spans="1:4" ht="33" customHeight="1">
      <c r="A7" s="31">
        <v>4</v>
      </c>
      <c r="B7" s="31">
        <v>400</v>
      </c>
      <c r="C7" s="31" t="s">
        <v>55</v>
      </c>
      <c r="D7" s="32">
        <f>'第400章'!D12</f>
        <v>0</v>
      </c>
    </row>
    <row r="8" spans="1:4" ht="33" customHeight="1">
      <c r="A8" s="31">
        <v>5</v>
      </c>
      <c r="B8" s="31">
        <v>500</v>
      </c>
      <c r="C8" s="31" t="s">
        <v>56</v>
      </c>
      <c r="D8" s="32"/>
    </row>
    <row r="9" spans="1:4" ht="33" customHeight="1">
      <c r="A9" s="31">
        <v>6</v>
      </c>
      <c r="B9" s="31">
        <v>600</v>
      </c>
      <c r="C9" s="31" t="s">
        <v>57</v>
      </c>
      <c r="D9" s="32">
        <f>'第600章'!D14</f>
        <v>0</v>
      </c>
    </row>
    <row r="10" spans="1:4" ht="33" customHeight="1">
      <c r="A10" s="31">
        <v>7</v>
      </c>
      <c r="B10" s="31">
        <v>700</v>
      </c>
      <c r="C10" s="31" t="s">
        <v>58</v>
      </c>
      <c r="D10" s="32"/>
    </row>
    <row r="11" spans="1:4" ht="33" customHeight="1">
      <c r="A11" s="31">
        <v>8</v>
      </c>
      <c r="B11" s="91" t="s">
        <v>59</v>
      </c>
      <c r="C11" s="91"/>
      <c r="D11" s="33">
        <f>SUM(D4:D10)</f>
        <v>0</v>
      </c>
    </row>
    <row r="12" spans="1:4" ht="33" customHeight="1">
      <c r="A12" s="31">
        <v>9</v>
      </c>
      <c r="B12" s="91" t="s">
        <v>60</v>
      </c>
      <c r="C12" s="91"/>
      <c r="D12" s="33"/>
    </row>
    <row r="13" spans="1:4" ht="33" customHeight="1">
      <c r="A13" s="31">
        <v>10</v>
      </c>
      <c r="B13" s="94" t="s">
        <v>98</v>
      </c>
      <c r="C13" s="91"/>
      <c r="D13" s="33">
        <f>ROUND(44713721*1.5/100,0)</f>
        <v>670706</v>
      </c>
    </row>
    <row r="14" spans="1:4" ht="33" customHeight="1">
      <c r="A14" s="31">
        <v>11</v>
      </c>
      <c r="B14" s="95" t="s">
        <v>63</v>
      </c>
      <c r="C14" s="96"/>
      <c r="D14" s="33">
        <f>ROUND(D11-D12-D13,0)</f>
        <v>-670706</v>
      </c>
    </row>
    <row r="15" spans="1:4" ht="33" customHeight="1">
      <c r="A15" s="31">
        <v>12</v>
      </c>
      <c r="B15" s="91" t="s">
        <v>62</v>
      </c>
      <c r="C15" s="91"/>
      <c r="D15" s="33">
        <f>ROUND(D14*3%,0)</f>
        <v>-20121</v>
      </c>
    </row>
    <row r="16" spans="1:4" ht="33" customHeight="1">
      <c r="A16" s="31">
        <v>13</v>
      </c>
      <c r="B16" s="91" t="s">
        <v>61</v>
      </c>
      <c r="C16" s="91"/>
      <c r="D16" s="33">
        <f>D11+D15</f>
        <v>-20121</v>
      </c>
    </row>
    <row r="17" spans="1:4" ht="30" customHeight="1">
      <c r="A17" s="92"/>
      <c r="B17" s="92"/>
      <c r="C17" s="92"/>
      <c r="D17" s="92"/>
    </row>
  </sheetData>
  <sheetProtection password="FB39" sheet="1"/>
  <mergeCells count="9">
    <mergeCell ref="B15:C15"/>
    <mergeCell ref="B16:C16"/>
    <mergeCell ref="A17:D17"/>
    <mergeCell ref="A1:D1"/>
    <mergeCell ref="B2:C2"/>
    <mergeCell ref="B11:C11"/>
    <mergeCell ref="B12:C12"/>
    <mergeCell ref="B13:C13"/>
    <mergeCell ref="B14:C14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2019-06-06T00:17:18Z</cp:lastPrinted>
  <dcterms:created xsi:type="dcterms:W3CDTF">2008-04-07T07:00:19Z</dcterms:created>
  <dcterms:modified xsi:type="dcterms:W3CDTF">2019-06-12T05:22:02Z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