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7290" tabRatio="610" activeTab="2"/>
  </bookViews>
  <sheets>
    <sheet name="第100章" sheetId="1" r:id="rId1"/>
    <sheet name="第600章" sheetId="2" r:id="rId2"/>
    <sheet name="汇总表" sheetId="3" r:id="rId3"/>
  </sheets>
  <definedNames>
    <definedName name="_xlnm.Print_Titles" localSheetId="1">'第600章'!$1:$4</definedName>
  </definedNames>
  <calcPr fullCalcOnLoad="1"/>
</workbook>
</file>

<file path=xl/sharedStrings.xml><?xml version="1.0" encoding="utf-8"?>
<sst xmlns="http://schemas.openxmlformats.org/spreadsheetml/2006/main" count="295" uniqueCount="165">
  <si>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</si>
  <si>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</si>
  <si>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</si>
  <si>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</si>
  <si>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</si>
  <si>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</si>
  <si>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</si>
  <si>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</si>
  <si>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</si>
  <si>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</si>
  <si>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</si>
  <si>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</si>
  <si>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隧道</t>
  </si>
  <si>
    <t>绿化及环境保护</t>
  </si>
  <si>
    <t>工程名称：</t>
  </si>
  <si>
    <t>元</t>
  </si>
  <si>
    <t>金额（元）</t>
  </si>
  <si>
    <t>清单  第100章 合计   人民币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</si>
  <si>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</si>
  <si>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</si>
  <si>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</si>
  <si>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</si>
  <si>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</si>
  <si>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</si>
  <si>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</si>
  <si>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</si>
  <si>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/>
  </si>
  <si>
    <t>-a</t>
  </si>
  <si>
    <t>m2</t>
  </si>
  <si>
    <t>103-1</t>
  </si>
  <si>
    <t>清单     第100章   总则</t>
  </si>
  <si>
    <t>竣工文件</t>
  </si>
  <si>
    <t>施工环保费</t>
  </si>
  <si>
    <t>102-3</t>
  </si>
  <si>
    <t>-b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</si>
  <si>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</si>
  <si>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</si>
  <si>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</si>
  <si>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-c</t>
  </si>
  <si>
    <t>m</t>
  </si>
  <si>
    <t>-d</t>
  </si>
  <si>
    <t>路基</t>
  </si>
  <si>
    <t>路面</t>
  </si>
  <si>
    <t>桥梁、涵洞</t>
  </si>
  <si>
    <t>安全设施及预埋管线</t>
  </si>
  <si>
    <t>项</t>
  </si>
  <si>
    <t>个</t>
  </si>
  <si>
    <t>清单     第600章  安全设施及预埋管线</t>
  </si>
  <si>
    <t>清单  第600章 合计   人民币</t>
  </si>
  <si>
    <t>602-4</t>
  </si>
  <si>
    <t>605-1</t>
  </si>
  <si>
    <t>路面标线</t>
  </si>
  <si>
    <r>
      <t>清单合计减去材料、工程设备、专业工程暂估价、安全生产费（非竞争性部分）合计(</t>
    </r>
    <r>
      <rPr>
        <sz val="12"/>
        <rFont val="宋体"/>
        <family val="0"/>
      </rPr>
      <t>8-9-10</t>
    </r>
    <r>
      <rPr>
        <sz val="12"/>
        <rFont val="宋体"/>
        <family val="0"/>
      </rPr>
      <t>=1</t>
    </r>
    <r>
      <rPr>
        <sz val="12"/>
        <rFont val="宋体"/>
        <family val="0"/>
      </rPr>
      <t>1</t>
    </r>
    <r>
      <rPr>
        <sz val="12"/>
        <rFont val="宋体"/>
        <family val="0"/>
      </rPr>
      <t>)（评标价）</t>
    </r>
  </si>
  <si>
    <r>
      <t>按上项（1</t>
    </r>
    <r>
      <rPr>
        <sz val="12"/>
        <rFont val="宋体"/>
        <family val="0"/>
      </rPr>
      <t>1</t>
    </r>
    <r>
      <rPr>
        <sz val="12"/>
        <rFont val="宋体"/>
        <family val="0"/>
      </rPr>
      <t>）金额的3</t>
    </r>
    <r>
      <rPr>
        <sz val="12"/>
        <rFont val="宋体"/>
        <family val="0"/>
      </rPr>
      <t>%作为不可预见因素的暂定金额</t>
    </r>
  </si>
  <si>
    <t>投标价（8+12=13）</t>
  </si>
  <si>
    <t>604-12</t>
  </si>
  <si>
    <t>根</t>
  </si>
  <si>
    <t>德亦路道路工程-交通工程及沿线设施</t>
  </si>
  <si>
    <t>临时道路、交通导改及设施保护</t>
  </si>
  <si>
    <t>活动式护栏</t>
  </si>
  <si>
    <t>中央护栏（0.7m)</t>
  </si>
  <si>
    <t>604-1</t>
  </si>
  <si>
    <t>单柱式交通标志</t>
  </si>
  <si>
    <t>单柱式  ○800mm</t>
  </si>
  <si>
    <t>套</t>
  </si>
  <si>
    <t>单柱式  △900mm</t>
  </si>
  <si>
    <t>单柱式  400*800mm</t>
  </si>
  <si>
    <t>单柱式  800mm*800mm</t>
  </si>
  <si>
    <t>-e</t>
  </si>
  <si>
    <t>单柱式  1150*360mm</t>
  </si>
  <si>
    <t>-f</t>
  </si>
  <si>
    <t>单柱式  1000*2000mm</t>
  </si>
  <si>
    <t>-g</t>
  </si>
  <si>
    <t>单柱式  3000*1500mm</t>
  </si>
  <si>
    <t>604-5</t>
  </si>
  <si>
    <t>单悬臂式交通标志</t>
  </si>
  <si>
    <t>单悬臂式  4000*2400mm</t>
  </si>
  <si>
    <t>604-6</t>
  </si>
  <si>
    <t>双悬臂式交通标志</t>
  </si>
  <si>
    <t>单悬臂式  2(3000*1500mm)</t>
  </si>
  <si>
    <t>604-8</t>
  </si>
  <si>
    <t>附着式交通标志</t>
  </si>
  <si>
    <t>附着式  D=800mm</t>
  </si>
  <si>
    <t>限高门架</t>
  </si>
  <si>
    <t>门架式  宽18.2m，高4m</t>
  </si>
  <si>
    <t>门架式  宽9.6m，高4m</t>
  </si>
  <si>
    <t>门架式  宽8.4m，高4m</t>
  </si>
  <si>
    <t>门架式  宽5.9m，高4m</t>
  </si>
  <si>
    <t>门架式  宽4.9m，高4m</t>
  </si>
  <si>
    <t>门架式  宽5.1m，高4m</t>
  </si>
  <si>
    <t>门架式  宽7.6m，高4m</t>
  </si>
  <si>
    <t>-h</t>
  </si>
  <si>
    <t>门架式  宽5.8m，高3.5m</t>
  </si>
  <si>
    <t>-i</t>
  </si>
  <si>
    <t>门架式  宽7.0m，高4m</t>
  </si>
  <si>
    <t>604-13</t>
  </si>
  <si>
    <t>钢板箍</t>
  </si>
  <si>
    <t>钢板箍  1.8*1.8m</t>
  </si>
  <si>
    <t>钢板箍  2*1.6m</t>
  </si>
  <si>
    <t>钢板箍  双墩2*1.3m</t>
  </si>
  <si>
    <t>反光膜</t>
  </si>
  <si>
    <t>热熔标线</t>
  </si>
  <si>
    <t>609-1</t>
  </si>
  <si>
    <t>筒型网络摄像机</t>
  </si>
  <si>
    <t>处</t>
  </si>
  <si>
    <t>609-2</t>
  </si>
  <si>
    <t>激光交调设备</t>
  </si>
  <si>
    <t>激光交调设备安装（不含设备）</t>
  </si>
  <si>
    <t>激光交调设备安装立柱</t>
  </si>
  <si>
    <t>609-3</t>
  </si>
  <si>
    <t>管道工程</t>
  </si>
  <si>
    <t>PVC50塑料管</t>
  </si>
  <si>
    <t>SC50钢管</t>
  </si>
  <si>
    <t>609-4</t>
  </si>
  <si>
    <t>铝合金电缆（YJLV-1-5*10）</t>
  </si>
  <si>
    <t>609-5</t>
  </si>
  <si>
    <t>手孔井</t>
  </si>
  <si>
    <t>609-6</t>
  </si>
  <si>
    <t>供电、入网及系统集成</t>
  </si>
  <si>
    <t>户外前端箱</t>
  </si>
  <si>
    <t>609-7</t>
  </si>
  <si>
    <t>防雷接地装置</t>
  </si>
  <si>
    <t>防雷工程</t>
  </si>
  <si>
    <t>接地工程</t>
  </si>
  <si>
    <t>609-8</t>
  </si>
  <si>
    <t>附属设施</t>
  </si>
  <si>
    <t>609-9</t>
  </si>
  <si>
    <t>610-1</t>
  </si>
  <si>
    <t>台</t>
  </si>
  <si>
    <t>组</t>
  </si>
  <si>
    <t>信号灯安装  LED光源　1-2φ300</t>
  </si>
  <si>
    <t>610-2</t>
  </si>
  <si>
    <t>配电箱</t>
  </si>
  <si>
    <t>610-3</t>
  </si>
  <si>
    <t>聚氯乙烯管  PEφ80</t>
  </si>
  <si>
    <t>镀锌钢管  SC80</t>
  </si>
  <si>
    <t>镀锌钢管  SC20</t>
  </si>
  <si>
    <t>610-4</t>
  </si>
  <si>
    <t>管线工程</t>
  </si>
  <si>
    <t>信号灯配线  RVV-0,3 10*1.5mm</t>
  </si>
  <si>
    <t>信号灯配线  RVV-0,3 6*1.5mm</t>
  </si>
  <si>
    <t>电源电缆  YJV-1  3*4mm2</t>
  </si>
  <si>
    <t>电源电缆  YJV-1  5*10mm2</t>
  </si>
  <si>
    <t>610-5</t>
  </si>
  <si>
    <t>接地极(镀锌角钢)</t>
  </si>
  <si>
    <t>接地母线(镀锌扁钢)</t>
  </si>
  <si>
    <t>610-6</t>
  </si>
  <si>
    <t>交管局专业手孔井</t>
  </si>
  <si>
    <t>610-7</t>
  </si>
  <si>
    <t>附属工程</t>
  </si>
  <si>
    <t>610-8</t>
  </si>
  <si>
    <t>筒型网络摄像机安装（不含设备）</t>
  </si>
  <si>
    <t>交通信号设备</t>
  </si>
  <si>
    <t>完成交通信号工程所需的其他辅助设备、材料等</t>
  </si>
  <si>
    <t>增设电表</t>
  </si>
  <si>
    <t>电缆敷设</t>
  </si>
  <si>
    <t>传输10兆专线网络一次性接入费</t>
  </si>
  <si>
    <t>系统集成</t>
  </si>
  <si>
    <t>完成监控工程所需的其他辅助设备、材料等</t>
  </si>
  <si>
    <t>交通信号控制机安装</t>
  </si>
  <si>
    <t>信号灯安装  LED光源　1-3φ300</t>
  </si>
  <si>
    <t>倒计时器</t>
  </si>
  <si>
    <t>交通信号灯杆、基础</t>
  </si>
  <si>
    <t>电源配电箱</t>
  </si>
  <si>
    <t>拆除信号灯杆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</si>
</sst>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  <numFmt numFmtId="205" formatCode="0.00_ ;[Red]\-0.00\ "/>
    <numFmt numFmtId="206" formatCode="0.000"/>
  </numFmts>
  <fonts count="5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u val="single"/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185" fontId="48" fillId="0" borderId="10" xfId="0" applyNumberFormat="1" applyFont="1" applyFill="1" applyBorder="1" applyAlignment="1">
      <alignment horizontal="center" vertical="center" wrapText="1"/>
    </xf>
    <xf numFmtId="185" fontId="4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1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7" fillId="0" borderId="10" xfId="0" applyNumberFormat="1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49" fontId="47" fillId="0" borderId="10" xfId="0" applyNumberFormat="1" applyFont="1" applyFill="1" applyBorder="1" applyAlignment="1">
      <alignment horizontal="center" vertical="center"/>
    </xf>
    <xf numFmtId="184" fontId="49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85" fontId="48" fillId="0" borderId="10" xfId="0" applyNumberFormat="1" applyFont="1" applyFill="1" applyBorder="1" applyAlignment="1">
      <alignment horizontal="center" vertical="center" shrinkToFit="1"/>
    </xf>
    <xf numFmtId="185" fontId="49" fillId="0" borderId="10" xfId="0" applyNumberFormat="1" applyFont="1" applyFill="1" applyBorder="1" applyAlignment="1">
      <alignment horizontal="center" vertical="center" shrinkToFit="1"/>
    </xf>
    <xf numFmtId="184" fontId="48" fillId="0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8" fillId="0" borderId="1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right" vertical="center"/>
    </xf>
    <xf numFmtId="185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H9" sqref="H9"/>
    </sheetView>
  </sheetViews>
  <sheetFormatPr defaultColWidth="9.00390625" defaultRowHeight="14.25"/>
  <cols>
    <col min="1" max="1" width="9.50390625" style="8" customWidth="1"/>
    <col min="2" max="2" width="29.25390625" style="8" customWidth="1"/>
    <col min="3" max="3" width="8.375" style="8" customWidth="1"/>
    <col min="4" max="4" width="8.00390625" style="8" customWidth="1"/>
    <col min="5" max="6" width="13.00390625" style="8" customWidth="1"/>
    <col min="7" max="7" width="9.00390625" style="8" customWidth="1"/>
    <col min="8" max="8" width="11.625" style="8" bestFit="1" customWidth="1"/>
    <col min="9" max="16384" width="9.00390625" style="8" customWidth="1"/>
  </cols>
  <sheetData>
    <row r="1" spans="1:6" ht="48" customHeight="1">
      <c r="A1" s="34" t="s">
        <v>0</v>
      </c>
      <c r="B1" s="34"/>
      <c r="C1" s="34"/>
      <c r="D1" s="34"/>
      <c r="E1" s="34"/>
      <c r="F1" s="34"/>
    </row>
    <row r="2" spans="1:5" ht="33" customHeight="1">
      <c r="A2" s="8" t="s">
        <v>14</v>
      </c>
      <c r="B2" s="35" t="s">
        <v>57</v>
      </c>
      <c r="C2" s="35"/>
      <c r="D2" s="35"/>
      <c r="E2" s="8" t="s">
        <v>5</v>
      </c>
    </row>
    <row r="3" spans="1:6" s="9" customFormat="1" ht="36" customHeight="1">
      <c r="A3" s="36" t="s">
        <v>30</v>
      </c>
      <c r="B3" s="36"/>
      <c r="C3" s="36"/>
      <c r="D3" s="36"/>
      <c r="E3" s="36"/>
      <c r="F3" s="36"/>
    </row>
    <row r="4" spans="1:6" ht="36" customHeight="1">
      <c r="A4" s="10" t="s">
        <v>18</v>
      </c>
      <c r="B4" s="10" t="s">
        <v>19</v>
      </c>
      <c r="C4" s="10" t="s">
        <v>1</v>
      </c>
      <c r="D4" s="10" t="s">
        <v>2</v>
      </c>
      <c r="E4" s="10" t="s">
        <v>3</v>
      </c>
      <c r="F4" s="10" t="s">
        <v>4</v>
      </c>
    </row>
    <row r="5" spans="1:6" s="27" customFormat="1" ht="36" customHeight="1">
      <c r="A5" s="25" t="s">
        <v>20</v>
      </c>
      <c r="B5" s="26" t="s">
        <v>31</v>
      </c>
      <c r="C5" s="25" t="s">
        <v>21</v>
      </c>
      <c r="D5" s="25">
        <v>1</v>
      </c>
      <c r="E5" s="29"/>
      <c r="F5" s="12">
        <f>ROUND(D5*E5,0)</f>
        <v>0</v>
      </c>
    </row>
    <row r="6" spans="1:6" s="27" customFormat="1" ht="36" customHeight="1">
      <c r="A6" s="25" t="s">
        <v>25</v>
      </c>
      <c r="B6" s="26" t="s">
        <v>32</v>
      </c>
      <c r="C6" s="25" t="s">
        <v>21</v>
      </c>
      <c r="D6" s="25">
        <v>1</v>
      </c>
      <c r="E6" s="29"/>
      <c r="F6" s="12">
        <f>ROUND(D6*E6,0)</f>
        <v>0</v>
      </c>
    </row>
    <row r="7" spans="1:6" s="27" customFormat="1" ht="36" customHeight="1">
      <c r="A7" s="25" t="s">
        <v>33</v>
      </c>
      <c r="B7" s="26" t="s">
        <v>22</v>
      </c>
      <c r="C7" s="25" t="s">
        <v>21</v>
      </c>
      <c r="D7" s="25">
        <v>1</v>
      </c>
      <c r="E7" s="29"/>
      <c r="F7" s="12">
        <f>ROUND(D7*E7,0)</f>
        <v>0</v>
      </c>
    </row>
    <row r="8" spans="1:6" s="27" customFormat="1" ht="36" customHeight="1">
      <c r="A8" s="25" t="s">
        <v>29</v>
      </c>
      <c r="B8" s="26" t="s">
        <v>58</v>
      </c>
      <c r="C8" s="25" t="s">
        <v>21</v>
      </c>
      <c r="D8" s="25">
        <v>1</v>
      </c>
      <c r="E8" s="29"/>
      <c r="F8" s="12">
        <f>ROUND(D8*E8,0)</f>
        <v>0</v>
      </c>
    </row>
    <row r="9" spans="1:6" s="28" customFormat="1" ht="36" customHeight="1">
      <c r="A9" s="25" t="s">
        <v>23</v>
      </c>
      <c r="B9" s="26" t="s">
        <v>24</v>
      </c>
      <c r="C9" s="25" t="s">
        <v>21</v>
      </c>
      <c r="D9" s="25">
        <v>1</v>
      </c>
      <c r="E9" s="30"/>
      <c r="F9" s="12">
        <f>ROUND(D9*E9,0)</f>
        <v>0</v>
      </c>
    </row>
    <row r="10" spans="1:14" ht="42" customHeight="1">
      <c r="A10" s="37" t="s">
        <v>17</v>
      </c>
      <c r="B10" s="37"/>
      <c r="C10" s="37"/>
      <c r="D10" s="38">
        <f>ROUND(SUM(F5:F9),0)</f>
        <v>0</v>
      </c>
      <c r="E10" s="38"/>
      <c r="F10" s="13" t="s">
        <v>15</v>
      </c>
      <c r="G10" s="14"/>
      <c r="H10" s="14"/>
      <c r="I10" s="14"/>
      <c r="J10" s="14"/>
      <c r="K10" s="14"/>
      <c r="L10" s="14"/>
      <c r="M10" s="14"/>
      <c r="N10" s="14"/>
    </row>
    <row r="11" ht="32.25" customHeight="1"/>
    <row r="12" ht="25.5" customHeight="1">
      <c r="A12" s="15"/>
    </row>
  </sheetData>
  <sheetProtection password="CAF9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86614173228347" right="0.7086614173228347" top="0.7480314960629921" bottom="1.23" header="0.31496062992125984" footer="3.61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76">
      <selection activeCell="H82" sqref="H82"/>
    </sheetView>
  </sheetViews>
  <sheetFormatPr defaultColWidth="9.00390625" defaultRowHeight="14.25"/>
  <cols>
    <col min="1" max="1" width="9.125" style="3" customWidth="1"/>
    <col min="2" max="2" width="25.75390625" style="4" customWidth="1"/>
    <col min="3" max="3" width="7.125" style="4" customWidth="1"/>
    <col min="4" max="4" width="10.625" style="5" customWidth="1"/>
    <col min="5" max="5" width="12.25390625" style="6" customWidth="1"/>
    <col min="6" max="6" width="13.375" style="6" customWidth="1"/>
    <col min="7" max="16384" width="9.00390625" style="4" customWidth="1"/>
  </cols>
  <sheetData>
    <row r="1" spans="1:6" ht="43.5" customHeight="1">
      <c r="A1" s="39" t="s">
        <v>0</v>
      </c>
      <c r="B1" s="39"/>
      <c r="C1" s="39"/>
      <c r="D1" s="39"/>
      <c r="E1" s="39"/>
      <c r="F1" s="39"/>
    </row>
    <row r="2" spans="1:6" ht="33" customHeight="1">
      <c r="A2" s="2" t="s">
        <v>14</v>
      </c>
      <c r="B2" s="40" t="str">
        <f>'第100章'!B2</f>
        <v>德亦路道路工程-交通工程及沿线设施</v>
      </c>
      <c r="C2" s="40"/>
      <c r="D2" s="40"/>
      <c r="E2" s="41" t="s">
        <v>6</v>
      </c>
      <c r="F2" s="41"/>
    </row>
    <row r="3" spans="1:6" ht="36" customHeight="1">
      <c r="A3" s="36" t="s">
        <v>47</v>
      </c>
      <c r="B3" s="36"/>
      <c r="C3" s="36"/>
      <c r="D3" s="36"/>
      <c r="E3" s="36"/>
      <c r="F3" s="36"/>
    </row>
    <row r="4" spans="1:6" ht="36" customHeight="1">
      <c r="A4" s="18" t="s">
        <v>18</v>
      </c>
      <c r="B4" s="10" t="s">
        <v>19</v>
      </c>
      <c r="C4" s="10" t="s">
        <v>1</v>
      </c>
      <c r="D4" s="16" t="s">
        <v>2</v>
      </c>
      <c r="E4" s="23" t="s">
        <v>3</v>
      </c>
      <c r="F4" s="23" t="s">
        <v>4</v>
      </c>
    </row>
    <row r="5" spans="1:6" s="28" customFormat="1" ht="31.5" customHeight="1">
      <c r="A5" s="25" t="s">
        <v>49</v>
      </c>
      <c r="B5" s="26" t="s">
        <v>59</v>
      </c>
      <c r="C5" s="25" t="s">
        <v>26</v>
      </c>
      <c r="D5" s="25"/>
      <c r="E5" s="19"/>
      <c r="F5" s="12"/>
    </row>
    <row r="6" spans="1:6" s="28" customFormat="1" ht="31.5" customHeight="1">
      <c r="A6" s="25" t="s">
        <v>27</v>
      </c>
      <c r="B6" s="26" t="s">
        <v>60</v>
      </c>
      <c r="C6" s="25" t="s">
        <v>39</v>
      </c>
      <c r="D6" s="31">
        <v>317</v>
      </c>
      <c r="E6" s="19"/>
      <c r="F6" s="12">
        <f>ROUND(D6*E6,0)</f>
        <v>0</v>
      </c>
    </row>
    <row r="7" spans="1:6" s="28" customFormat="1" ht="31.5" customHeight="1">
      <c r="A7" s="25" t="s">
        <v>61</v>
      </c>
      <c r="B7" s="26" t="s">
        <v>62</v>
      </c>
      <c r="C7" s="25" t="s">
        <v>26</v>
      </c>
      <c r="D7" s="31"/>
      <c r="E7" s="19"/>
      <c r="F7" s="12"/>
    </row>
    <row r="8" spans="1:6" s="28" customFormat="1" ht="31.5" customHeight="1">
      <c r="A8" s="25" t="s">
        <v>27</v>
      </c>
      <c r="B8" s="26" t="s">
        <v>63</v>
      </c>
      <c r="C8" s="25" t="s">
        <v>64</v>
      </c>
      <c r="D8" s="11">
        <v>25</v>
      </c>
      <c r="E8" s="19"/>
      <c r="F8" s="12">
        <f>ROUND(D8*E8,0)</f>
        <v>0</v>
      </c>
    </row>
    <row r="9" spans="1:6" s="28" customFormat="1" ht="31.5" customHeight="1">
      <c r="A9" s="25" t="s">
        <v>34</v>
      </c>
      <c r="B9" s="26" t="s">
        <v>65</v>
      </c>
      <c r="C9" s="25" t="s">
        <v>64</v>
      </c>
      <c r="D9" s="11">
        <v>13</v>
      </c>
      <c r="E9" s="19"/>
      <c r="F9" s="12">
        <f aca="true" t="shared" si="0" ref="F9:F14">ROUND(D9*E9,0)</f>
        <v>0</v>
      </c>
    </row>
    <row r="10" spans="1:6" s="28" customFormat="1" ht="31.5" customHeight="1">
      <c r="A10" s="25" t="s">
        <v>38</v>
      </c>
      <c r="B10" s="26" t="s">
        <v>66</v>
      </c>
      <c r="C10" s="25" t="s">
        <v>64</v>
      </c>
      <c r="D10" s="11">
        <v>2</v>
      </c>
      <c r="E10" s="19"/>
      <c r="F10" s="12">
        <f t="shared" si="0"/>
        <v>0</v>
      </c>
    </row>
    <row r="11" spans="1:6" s="28" customFormat="1" ht="31.5" customHeight="1">
      <c r="A11" s="25" t="s">
        <v>40</v>
      </c>
      <c r="B11" s="26" t="s">
        <v>67</v>
      </c>
      <c r="C11" s="25" t="s">
        <v>64</v>
      </c>
      <c r="D11" s="11">
        <v>9</v>
      </c>
      <c r="E11" s="19"/>
      <c r="F11" s="12">
        <f t="shared" si="0"/>
        <v>0</v>
      </c>
    </row>
    <row r="12" spans="1:6" s="28" customFormat="1" ht="31.5" customHeight="1">
      <c r="A12" s="25" t="s">
        <v>68</v>
      </c>
      <c r="B12" s="26" t="s">
        <v>69</v>
      </c>
      <c r="C12" s="25" t="s">
        <v>64</v>
      </c>
      <c r="D12" s="11">
        <v>28</v>
      </c>
      <c r="E12" s="19"/>
      <c r="F12" s="12">
        <f t="shared" si="0"/>
        <v>0</v>
      </c>
    </row>
    <row r="13" spans="1:6" s="28" customFormat="1" ht="31.5" customHeight="1">
      <c r="A13" s="25" t="s">
        <v>70</v>
      </c>
      <c r="B13" s="26" t="s">
        <v>71</v>
      </c>
      <c r="C13" s="25" t="s">
        <v>64</v>
      </c>
      <c r="D13" s="11">
        <v>8</v>
      </c>
      <c r="E13" s="19"/>
      <c r="F13" s="12">
        <f t="shared" si="0"/>
        <v>0</v>
      </c>
    </row>
    <row r="14" spans="1:6" s="28" customFormat="1" ht="31.5" customHeight="1">
      <c r="A14" s="25" t="s">
        <v>72</v>
      </c>
      <c r="B14" s="26" t="s">
        <v>73</v>
      </c>
      <c r="C14" s="25" t="s">
        <v>64</v>
      </c>
      <c r="D14" s="11">
        <v>12</v>
      </c>
      <c r="E14" s="19"/>
      <c r="F14" s="12">
        <f t="shared" si="0"/>
        <v>0</v>
      </c>
    </row>
    <row r="15" spans="1:6" s="28" customFormat="1" ht="31.5" customHeight="1">
      <c r="A15" s="25" t="s">
        <v>74</v>
      </c>
      <c r="B15" s="26" t="s">
        <v>75</v>
      </c>
      <c r="C15" s="25" t="s">
        <v>26</v>
      </c>
      <c r="D15" s="11"/>
      <c r="E15" s="19"/>
      <c r="F15" s="12"/>
    </row>
    <row r="16" spans="1:6" s="28" customFormat="1" ht="31.5" customHeight="1">
      <c r="A16" s="25" t="s">
        <v>27</v>
      </c>
      <c r="B16" s="26" t="s">
        <v>76</v>
      </c>
      <c r="C16" s="25" t="s">
        <v>64</v>
      </c>
      <c r="D16" s="11">
        <v>24</v>
      </c>
      <c r="E16" s="19"/>
      <c r="F16" s="12">
        <f>ROUND(D16*E16,0)</f>
        <v>0</v>
      </c>
    </row>
    <row r="17" spans="1:6" s="28" customFormat="1" ht="31.5" customHeight="1">
      <c r="A17" s="25" t="s">
        <v>77</v>
      </c>
      <c r="B17" s="26" t="s">
        <v>78</v>
      </c>
      <c r="C17" s="25" t="s">
        <v>26</v>
      </c>
      <c r="D17" s="11"/>
      <c r="E17" s="19"/>
      <c r="F17" s="12"/>
    </row>
    <row r="18" spans="1:6" s="28" customFormat="1" ht="31.5" customHeight="1">
      <c r="A18" s="25" t="s">
        <v>27</v>
      </c>
      <c r="B18" s="26" t="s">
        <v>79</v>
      </c>
      <c r="C18" s="25" t="s">
        <v>64</v>
      </c>
      <c r="D18" s="11">
        <v>2</v>
      </c>
      <c r="E18" s="19"/>
      <c r="F18" s="12">
        <f>ROUND(D18*E18,0)</f>
        <v>0</v>
      </c>
    </row>
    <row r="19" spans="1:6" s="28" customFormat="1" ht="31.5" customHeight="1">
      <c r="A19" s="25" t="s">
        <v>80</v>
      </c>
      <c r="B19" s="26" t="s">
        <v>81</v>
      </c>
      <c r="C19" s="25" t="s">
        <v>26</v>
      </c>
      <c r="D19" s="11"/>
      <c r="E19" s="19"/>
      <c r="F19" s="12"/>
    </row>
    <row r="20" spans="1:6" s="28" customFormat="1" ht="31.5" customHeight="1">
      <c r="A20" s="25" t="s">
        <v>27</v>
      </c>
      <c r="B20" s="26" t="s">
        <v>82</v>
      </c>
      <c r="C20" s="25" t="s">
        <v>64</v>
      </c>
      <c r="D20" s="11">
        <v>18</v>
      </c>
      <c r="E20" s="19"/>
      <c r="F20" s="12">
        <f>ROUND(D20*E20,0)</f>
        <v>0</v>
      </c>
    </row>
    <row r="21" spans="1:6" s="28" customFormat="1" ht="31.5" customHeight="1">
      <c r="A21" s="25" t="s">
        <v>55</v>
      </c>
      <c r="B21" s="26" t="s">
        <v>83</v>
      </c>
      <c r="C21" s="25" t="s">
        <v>26</v>
      </c>
      <c r="D21" s="11"/>
      <c r="E21" s="19"/>
      <c r="F21" s="12"/>
    </row>
    <row r="22" spans="1:6" s="28" customFormat="1" ht="31.5" customHeight="1">
      <c r="A22" s="25" t="s">
        <v>27</v>
      </c>
      <c r="B22" s="26" t="s">
        <v>84</v>
      </c>
      <c r="C22" s="25" t="s">
        <v>64</v>
      </c>
      <c r="D22" s="11">
        <v>1</v>
      </c>
      <c r="E22" s="19"/>
      <c r="F22" s="12">
        <f>ROUND(D22*E22,0)</f>
        <v>0</v>
      </c>
    </row>
    <row r="23" spans="1:6" s="28" customFormat="1" ht="31.5" customHeight="1">
      <c r="A23" s="25" t="s">
        <v>34</v>
      </c>
      <c r="B23" s="26" t="s">
        <v>85</v>
      </c>
      <c r="C23" s="25" t="s">
        <v>64</v>
      </c>
      <c r="D23" s="11">
        <v>1</v>
      </c>
      <c r="E23" s="19"/>
      <c r="F23" s="12">
        <f aca="true" t="shared" si="1" ref="F23:F30">ROUND(D23*E23,0)</f>
        <v>0</v>
      </c>
    </row>
    <row r="24" spans="1:6" s="28" customFormat="1" ht="31.5" customHeight="1">
      <c r="A24" s="25" t="s">
        <v>38</v>
      </c>
      <c r="B24" s="26" t="s">
        <v>86</v>
      </c>
      <c r="C24" s="25" t="s">
        <v>64</v>
      </c>
      <c r="D24" s="11">
        <v>1</v>
      </c>
      <c r="E24" s="19"/>
      <c r="F24" s="12">
        <f t="shared" si="1"/>
        <v>0</v>
      </c>
    </row>
    <row r="25" spans="1:6" s="28" customFormat="1" ht="31.5" customHeight="1">
      <c r="A25" s="25" t="s">
        <v>40</v>
      </c>
      <c r="B25" s="26" t="s">
        <v>87</v>
      </c>
      <c r="C25" s="25" t="s">
        <v>64</v>
      </c>
      <c r="D25" s="11">
        <v>1</v>
      </c>
      <c r="E25" s="19"/>
      <c r="F25" s="12">
        <f t="shared" si="1"/>
        <v>0</v>
      </c>
    </row>
    <row r="26" spans="1:6" s="28" customFormat="1" ht="31.5" customHeight="1">
      <c r="A26" s="25" t="s">
        <v>68</v>
      </c>
      <c r="B26" s="26" t="s">
        <v>88</v>
      </c>
      <c r="C26" s="25" t="s">
        <v>64</v>
      </c>
      <c r="D26" s="11">
        <v>1</v>
      </c>
      <c r="E26" s="19"/>
      <c r="F26" s="12">
        <f t="shared" si="1"/>
        <v>0</v>
      </c>
    </row>
    <row r="27" spans="1:6" s="28" customFormat="1" ht="31.5" customHeight="1">
      <c r="A27" s="25" t="s">
        <v>70</v>
      </c>
      <c r="B27" s="26" t="s">
        <v>89</v>
      </c>
      <c r="C27" s="25" t="s">
        <v>64</v>
      </c>
      <c r="D27" s="11">
        <v>1</v>
      </c>
      <c r="E27" s="19"/>
      <c r="F27" s="12">
        <f t="shared" si="1"/>
        <v>0</v>
      </c>
    </row>
    <row r="28" spans="1:6" s="28" customFormat="1" ht="31.5" customHeight="1">
      <c r="A28" s="25" t="s">
        <v>72</v>
      </c>
      <c r="B28" s="26" t="s">
        <v>90</v>
      </c>
      <c r="C28" s="25" t="s">
        <v>64</v>
      </c>
      <c r="D28" s="11">
        <v>1</v>
      </c>
      <c r="E28" s="19"/>
      <c r="F28" s="12">
        <f t="shared" si="1"/>
        <v>0</v>
      </c>
    </row>
    <row r="29" spans="1:6" s="28" customFormat="1" ht="31.5" customHeight="1">
      <c r="A29" s="25" t="s">
        <v>91</v>
      </c>
      <c r="B29" s="26" t="s">
        <v>92</v>
      </c>
      <c r="C29" s="25" t="s">
        <v>64</v>
      </c>
      <c r="D29" s="11">
        <v>1</v>
      </c>
      <c r="E29" s="19"/>
      <c r="F29" s="12">
        <f t="shared" si="1"/>
        <v>0</v>
      </c>
    </row>
    <row r="30" spans="1:6" s="28" customFormat="1" ht="31.5" customHeight="1">
      <c r="A30" s="25" t="s">
        <v>93</v>
      </c>
      <c r="B30" s="26" t="s">
        <v>94</v>
      </c>
      <c r="C30" s="25" t="s">
        <v>64</v>
      </c>
      <c r="D30" s="11">
        <v>1</v>
      </c>
      <c r="E30" s="19"/>
      <c r="F30" s="12">
        <f t="shared" si="1"/>
        <v>0</v>
      </c>
    </row>
    <row r="31" spans="1:6" s="28" customFormat="1" ht="31.5" customHeight="1">
      <c r="A31" s="25" t="s">
        <v>95</v>
      </c>
      <c r="B31" s="26" t="s">
        <v>96</v>
      </c>
      <c r="C31" s="25" t="s">
        <v>26</v>
      </c>
      <c r="D31" s="11"/>
      <c r="E31" s="19"/>
      <c r="F31" s="12"/>
    </row>
    <row r="32" spans="1:6" s="28" customFormat="1" ht="31.5" customHeight="1">
      <c r="A32" s="25" t="s">
        <v>27</v>
      </c>
      <c r="B32" s="26" t="s">
        <v>97</v>
      </c>
      <c r="C32" s="25" t="s">
        <v>46</v>
      </c>
      <c r="D32" s="11">
        <v>3</v>
      </c>
      <c r="E32" s="19"/>
      <c r="F32" s="12">
        <f>ROUND(D32*E32,0)</f>
        <v>0</v>
      </c>
    </row>
    <row r="33" spans="1:6" s="28" customFormat="1" ht="31.5" customHeight="1">
      <c r="A33" s="25" t="s">
        <v>34</v>
      </c>
      <c r="B33" s="26" t="s">
        <v>98</v>
      </c>
      <c r="C33" s="25" t="s">
        <v>46</v>
      </c>
      <c r="D33" s="11">
        <v>22</v>
      </c>
      <c r="E33" s="19"/>
      <c r="F33" s="12">
        <f>ROUND(D33*E33,0)</f>
        <v>0</v>
      </c>
    </row>
    <row r="34" spans="1:6" s="28" customFormat="1" ht="31.5" customHeight="1">
      <c r="A34" s="25" t="s">
        <v>38</v>
      </c>
      <c r="B34" s="26" t="s">
        <v>99</v>
      </c>
      <c r="C34" s="25" t="s">
        <v>46</v>
      </c>
      <c r="D34" s="11">
        <v>4</v>
      </c>
      <c r="E34" s="19"/>
      <c r="F34" s="12">
        <f>ROUND(D34*E34,0)</f>
        <v>0</v>
      </c>
    </row>
    <row r="35" spans="1:6" s="28" customFormat="1" ht="31.5" customHeight="1">
      <c r="A35" s="25" t="s">
        <v>40</v>
      </c>
      <c r="B35" s="26" t="s">
        <v>100</v>
      </c>
      <c r="C35" s="25" t="s">
        <v>28</v>
      </c>
      <c r="D35" s="31">
        <v>6318</v>
      </c>
      <c r="E35" s="19"/>
      <c r="F35" s="12">
        <f>ROUND(D35*E35,0)</f>
        <v>0</v>
      </c>
    </row>
    <row r="36" spans="1:6" s="28" customFormat="1" ht="31.5" customHeight="1">
      <c r="A36" s="25" t="s">
        <v>50</v>
      </c>
      <c r="B36" s="26" t="s">
        <v>51</v>
      </c>
      <c r="C36" s="25" t="s">
        <v>26</v>
      </c>
      <c r="D36" s="31"/>
      <c r="E36" s="19"/>
      <c r="F36" s="12"/>
    </row>
    <row r="37" spans="1:6" s="28" customFormat="1" ht="31.5" customHeight="1">
      <c r="A37" s="25" t="s">
        <v>27</v>
      </c>
      <c r="B37" s="26" t="s">
        <v>101</v>
      </c>
      <c r="C37" s="25" t="s">
        <v>28</v>
      </c>
      <c r="D37" s="31">
        <v>9557.9</v>
      </c>
      <c r="E37" s="19"/>
      <c r="F37" s="12">
        <f>ROUND(D37*E37,0)</f>
        <v>0</v>
      </c>
    </row>
    <row r="38" spans="1:6" s="28" customFormat="1" ht="31.5" customHeight="1">
      <c r="A38" s="25" t="s">
        <v>102</v>
      </c>
      <c r="B38" s="26" t="s">
        <v>103</v>
      </c>
      <c r="C38" s="25" t="s">
        <v>26</v>
      </c>
      <c r="D38" s="31"/>
      <c r="E38" s="19"/>
      <c r="F38" s="12"/>
    </row>
    <row r="39" spans="1:6" s="28" customFormat="1" ht="31.5" customHeight="1">
      <c r="A39" s="25" t="s">
        <v>27</v>
      </c>
      <c r="B39" s="26" t="s">
        <v>151</v>
      </c>
      <c r="C39" s="25" t="s">
        <v>104</v>
      </c>
      <c r="D39" s="11">
        <v>3</v>
      </c>
      <c r="E39" s="19"/>
      <c r="F39" s="12">
        <f>ROUND(D39*E39,0)</f>
        <v>0</v>
      </c>
    </row>
    <row r="40" spans="1:6" s="28" customFormat="1" ht="31.5" customHeight="1">
      <c r="A40" s="25" t="s">
        <v>105</v>
      </c>
      <c r="B40" s="26" t="s">
        <v>106</v>
      </c>
      <c r="C40" s="25" t="s">
        <v>26</v>
      </c>
      <c r="D40" s="11"/>
      <c r="E40" s="19"/>
      <c r="F40" s="12"/>
    </row>
    <row r="41" spans="1:6" s="28" customFormat="1" ht="31.5" customHeight="1">
      <c r="A41" s="25" t="s">
        <v>27</v>
      </c>
      <c r="B41" s="26" t="s">
        <v>107</v>
      </c>
      <c r="C41" s="25" t="s">
        <v>64</v>
      </c>
      <c r="D41" s="11">
        <v>1</v>
      </c>
      <c r="E41" s="19"/>
      <c r="F41" s="12">
        <f>ROUND(D41*E41,0)</f>
        <v>0</v>
      </c>
    </row>
    <row r="42" spans="1:6" s="28" customFormat="1" ht="31.5" customHeight="1">
      <c r="A42" s="25" t="s">
        <v>34</v>
      </c>
      <c r="B42" s="26" t="s">
        <v>108</v>
      </c>
      <c r="C42" s="25" t="s">
        <v>64</v>
      </c>
      <c r="D42" s="11">
        <v>1</v>
      </c>
      <c r="E42" s="19"/>
      <c r="F42" s="12">
        <f>ROUND(D42*E42,0)</f>
        <v>0</v>
      </c>
    </row>
    <row r="43" spans="1:6" s="28" customFormat="1" ht="31.5" customHeight="1">
      <c r="A43" s="25" t="s">
        <v>109</v>
      </c>
      <c r="B43" s="26" t="s">
        <v>110</v>
      </c>
      <c r="C43" s="25" t="s">
        <v>26</v>
      </c>
      <c r="D43" s="31"/>
      <c r="E43" s="19"/>
      <c r="F43" s="12"/>
    </row>
    <row r="44" spans="1:6" s="28" customFormat="1" ht="31.5" customHeight="1">
      <c r="A44" s="25" t="s">
        <v>27</v>
      </c>
      <c r="B44" s="26" t="s">
        <v>111</v>
      </c>
      <c r="C44" s="25" t="s">
        <v>39</v>
      </c>
      <c r="D44" s="31">
        <v>1419</v>
      </c>
      <c r="E44" s="19"/>
      <c r="F44" s="12">
        <f>ROUND(D44*E44,0)</f>
        <v>0</v>
      </c>
    </row>
    <row r="45" spans="1:6" s="28" customFormat="1" ht="31.5" customHeight="1">
      <c r="A45" s="25" t="s">
        <v>34</v>
      </c>
      <c r="B45" s="26" t="s">
        <v>112</v>
      </c>
      <c r="C45" s="25" t="s">
        <v>39</v>
      </c>
      <c r="D45" s="31">
        <v>220</v>
      </c>
      <c r="E45" s="19"/>
      <c r="F45" s="12">
        <f>ROUND(D45*E45,0)</f>
        <v>0</v>
      </c>
    </row>
    <row r="46" spans="1:6" s="28" customFormat="1" ht="31.5" customHeight="1">
      <c r="A46" s="25" t="s">
        <v>113</v>
      </c>
      <c r="B46" s="26" t="s">
        <v>155</v>
      </c>
      <c r="C46" s="25" t="s">
        <v>26</v>
      </c>
      <c r="D46" s="31"/>
      <c r="E46" s="19"/>
      <c r="F46" s="12"/>
    </row>
    <row r="47" spans="1:6" s="28" customFormat="1" ht="31.5" customHeight="1">
      <c r="A47" s="25" t="s">
        <v>27</v>
      </c>
      <c r="B47" s="26" t="s">
        <v>114</v>
      </c>
      <c r="C47" s="25" t="s">
        <v>39</v>
      </c>
      <c r="D47" s="31">
        <v>1483</v>
      </c>
      <c r="E47" s="19"/>
      <c r="F47" s="12">
        <f>ROUND(D47*E47,0)</f>
        <v>0</v>
      </c>
    </row>
    <row r="48" spans="1:6" s="28" customFormat="1" ht="31.5" customHeight="1">
      <c r="A48" s="25" t="s">
        <v>115</v>
      </c>
      <c r="B48" s="26" t="s">
        <v>116</v>
      </c>
      <c r="C48" s="25" t="s">
        <v>46</v>
      </c>
      <c r="D48" s="11">
        <v>30</v>
      </c>
      <c r="E48" s="19"/>
      <c r="F48" s="12">
        <f>ROUND(D48*E48,0)</f>
        <v>0</v>
      </c>
    </row>
    <row r="49" spans="1:6" s="28" customFormat="1" ht="31.5" customHeight="1">
      <c r="A49" s="25" t="s">
        <v>117</v>
      </c>
      <c r="B49" s="26" t="s">
        <v>118</v>
      </c>
      <c r="C49" s="25" t="s">
        <v>26</v>
      </c>
      <c r="D49" s="31"/>
      <c r="E49" s="19"/>
      <c r="F49" s="12"/>
    </row>
    <row r="50" spans="1:6" s="28" customFormat="1" ht="31.5" customHeight="1">
      <c r="A50" s="25" t="s">
        <v>27</v>
      </c>
      <c r="B50" s="26" t="s">
        <v>119</v>
      </c>
      <c r="C50" s="25" t="s">
        <v>64</v>
      </c>
      <c r="D50" s="11">
        <v>4</v>
      </c>
      <c r="E50" s="19"/>
      <c r="F50" s="12">
        <f>ROUND(D50*E50,0)</f>
        <v>0</v>
      </c>
    </row>
    <row r="51" spans="1:6" s="28" customFormat="1" ht="31.5" customHeight="1">
      <c r="A51" s="25" t="s">
        <v>34</v>
      </c>
      <c r="B51" s="26" t="s">
        <v>156</v>
      </c>
      <c r="C51" s="25" t="s">
        <v>104</v>
      </c>
      <c r="D51" s="11">
        <v>3</v>
      </c>
      <c r="E51" s="19"/>
      <c r="F51" s="12">
        <f>ROUND(D51*E51,0)</f>
        <v>0</v>
      </c>
    </row>
    <row r="52" spans="1:6" s="28" customFormat="1" ht="31.5" customHeight="1">
      <c r="A52" s="25" t="s">
        <v>38</v>
      </c>
      <c r="B52" s="33" t="s">
        <v>157</v>
      </c>
      <c r="C52" s="25" t="s">
        <v>45</v>
      </c>
      <c r="D52" s="11">
        <v>1</v>
      </c>
      <c r="E52" s="19"/>
      <c r="F52" s="12">
        <f>ROUND(D52*E52,0)</f>
        <v>0</v>
      </c>
    </row>
    <row r="53" spans="1:6" s="28" customFormat="1" ht="31.5" customHeight="1">
      <c r="A53" s="25" t="s">
        <v>120</v>
      </c>
      <c r="B53" s="26" t="s">
        <v>121</v>
      </c>
      <c r="C53" s="25" t="s">
        <v>26</v>
      </c>
      <c r="D53" s="31"/>
      <c r="E53" s="19"/>
      <c r="F53" s="12"/>
    </row>
    <row r="54" spans="1:6" s="28" customFormat="1" ht="31.5" customHeight="1">
      <c r="A54" s="25" t="s">
        <v>27</v>
      </c>
      <c r="B54" s="26" t="s">
        <v>122</v>
      </c>
      <c r="C54" s="25" t="s">
        <v>104</v>
      </c>
      <c r="D54" s="11">
        <v>4</v>
      </c>
      <c r="E54" s="19"/>
      <c r="F54" s="12">
        <f>ROUND(D54*E54,0)</f>
        <v>0</v>
      </c>
    </row>
    <row r="55" spans="1:6" s="28" customFormat="1" ht="31.5" customHeight="1">
      <c r="A55" s="25" t="s">
        <v>34</v>
      </c>
      <c r="B55" s="26" t="s">
        <v>123</v>
      </c>
      <c r="C55" s="25" t="s">
        <v>104</v>
      </c>
      <c r="D55" s="11">
        <v>4</v>
      </c>
      <c r="E55" s="19"/>
      <c r="F55" s="12">
        <f>ROUND(D55*E55,0)</f>
        <v>0</v>
      </c>
    </row>
    <row r="56" spans="1:6" s="28" customFormat="1" ht="31.5" customHeight="1">
      <c r="A56" s="25" t="s">
        <v>124</v>
      </c>
      <c r="B56" s="26" t="s">
        <v>125</v>
      </c>
      <c r="C56" s="25" t="s">
        <v>26</v>
      </c>
      <c r="D56" s="11"/>
      <c r="E56" s="19"/>
      <c r="F56" s="12"/>
    </row>
    <row r="57" spans="1:6" s="28" customFormat="1" ht="31.5" customHeight="1">
      <c r="A57" s="25" t="s">
        <v>27</v>
      </c>
      <c r="B57" s="33" t="s">
        <v>154</v>
      </c>
      <c r="C57" s="25" t="s">
        <v>104</v>
      </c>
      <c r="D57" s="11">
        <v>4</v>
      </c>
      <c r="E57" s="19"/>
      <c r="F57" s="12">
        <f>ROUND(D57*E57,0)</f>
        <v>0</v>
      </c>
    </row>
    <row r="58" spans="1:6" s="28" customFormat="1" ht="31.5" customHeight="1">
      <c r="A58" s="25" t="s">
        <v>126</v>
      </c>
      <c r="B58" s="33" t="s">
        <v>158</v>
      </c>
      <c r="C58" s="25" t="s">
        <v>45</v>
      </c>
      <c r="D58" s="11">
        <v>1</v>
      </c>
      <c r="E58" s="19"/>
      <c r="F58" s="12">
        <f>ROUND(D58*E58,0)</f>
        <v>0</v>
      </c>
    </row>
    <row r="59" spans="1:6" s="28" customFormat="1" ht="31.5" customHeight="1">
      <c r="A59" s="25" t="s">
        <v>127</v>
      </c>
      <c r="B59" s="33" t="s">
        <v>152</v>
      </c>
      <c r="C59" s="25" t="s">
        <v>26</v>
      </c>
      <c r="D59" s="31"/>
      <c r="E59" s="19"/>
      <c r="F59" s="12"/>
    </row>
    <row r="60" spans="1:6" s="28" customFormat="1" ht="31.5" customHeight="1">
      <c r="A60" s="25" t="s">
        <v>27</v>
      </c>
      <c r="B60" s="26" t="s">
        <v>159</v>
      </c>
      <c r="C60" s="25" t="s">
        <v>128</v>
      </c>
      <c r="D60" s="11">
        <v>5</v>
      </c>
      <c r="E60" s="19"/>
      <c r="F60" s="12">
        <f>ROUND(D60*E60,0)</f>
        <v>0</v>
      </c>
    </row>
    <row r="61" spans="1:6" s="28" customFormat="1" ht="31.5" customHeight="1">
      <c r="A61" s="25" t="s">
        <v>34</v>
      </c>
      <c r="B61" s="26" t="s">
        <v>160</v>
      </c>
      <c r="C61" s="25" t="s">
        <v>129</v>
      </c>
      <c r="D61" s="11">
        <v>42</v>
      </c>
      <c r="E61" s="19"/>
      <c r="F61" s="12">
        <f>ROUND(D61*E61,0)</f>
        <v>0</v>
      </c>
    </row>
    <row r="62" spans="1:6" s="28" customFormat="1" ht="31.5" customHeight="1">
      <c r="A62" s="25" t="s">
        <v>38</v>
      </c>
      <c r="B62" s="26" t="s">
        <v>130</v>
      </c>
      <c r="C62" s="25" t="s">
        <v>129</v>
      </c>
      <c r="D62" s="11">
        <v>69</v>
      </c>
      <c r="E62" s="19"/>
      <c r="F62" s="12">
        <f>ROUND(D62*E62,0)</f>
        <v>0</v>
      </c>
    </row>
    <row r="63" spans="1:6" s="28" customFormat="1" ht="31.5" customHeight="1">
      <c r="A63" s="25" t="s">
        <v>40</v>
      </c>
      <c r="B63" s="26" t="s">
        <v>161</v>
      </c>
      <c r="C63" s="25" t="s">
        <v>46</v>
      </c>
      <c r="D63" s="11">
        <v>26</v>
      </c>
      <c r="E63" s="19"/>
      <c r="F63" s="12">
        <f>ROUND(D63*E63,0)</f>
        <v>0</v>
      </c>
    </row>
    <row r="64" spans="1:6" s="28" customFormat="1" ht="31.5" customHeight="1">
      <c r="A64" s="25" t="s">
        <v>68</v>
      </c>
      <c r="B64" s="26" t="s">
        <v>162</v>
      </c>
      <c r="C64" s="25" t="s">
        <v>64</v>
      </c>
      <c r="D64" s="11">
        <v>47</v>
      </c>
      <c r="E64" s="19"/>
      <c r="F64" s="12">
        <f>ROUND(D64*E64,0)</f>
        <v>0</v>
      </c>
    </row>
    <row r="65" spans="1:6" s="28" customFormat="1" ht="31.5" customHeight="1">
      <c r="A65" s="25" t="s">
        <v>131</v>
      </c>
      <c r="B65" s="26" t="s">
        <v>132</v>
      </c>
      <c r="C65" s="25" t="s">
        <v>26</v>
      </c>
      <c r="D65" s="31"/>
      <c r="E65" s="19"/>
      <c r="F65" s="12"/>
    </row>
    <row r="66" spans="1:6" s="28" customFormat="1" ht="31.5" customHeight="1">
      <c r="A66" s="25" t="s">
        <v>27</v>
      </c>
      <c r="B66" s="33" t="s">
        <v>163</v>
      </c>
      <c r="C66" s="25" t="s">
        <v>64</v>
      </c>
      <c r="D66" s="11">
        <v>3</v>
      </c>
      <c r="E66" s="19"/>
      <c r="F66" s="12">
        <f>ROUND(D66*E66,0)</f>
        <v>0</v>
      </c>
    </row>
    <row r="67" spans="1:6" s="28" customFormat="1" ht="31.5" customHeight="1">
      <c r="A67" s="25" t="s">
        <v>133</v>
      </c>
      <c r="B67" s="26" t="s">
        <v>110</v>
      </c>
      <c r="C67" s="25" t="s">
        <v>26</v>
      </c>
      <c r="D67" s="31"/>
      <c r="E67" s="19"/>
      <c r="F67" s="12"/>
    </row>
    <row r="68" spans="1:6" s="28" customFormat="1" ht="31.5" customHeight="1">
      <c r="A68" s="25" t="s">
        <v>27</v>
      </c>
      <c r="B68" s="26" t="s">
        <v>134</v>
      </c>
      <c r="C68" s="25" t="s">
        <v>39</v>
      </c>
      <c r="D68" s="31">
        <v>2338</v>
      </c>
      <c r="E68" s="19"/>
      <c r="F68" s="12">
        <f>ROUND(D68*E68,0)</f>
        <v>0</v>
      </c>
    </row>
    <row r="69" spans="1:6" s="28" customFormat="1" ht="31.5" customHeight="1">
      <c r="A69" s="25" t="s">
        <v>34</v>
      </c>
      <c r="B69" s="26" t="s">
        <v>135</v>
      </c>
      <c r="C69" s="25" t="s">
        <v>39</v>
      </c>
      <c r="D69" s="31">
        <v>2367</v>
      </c>
      <c r="E69" s="19"/>
      <c r="F69" s="12">
        <f>ROUND(D69*E69,0)</f>
        <v>0</v>
      </c>
    </row>
    <row r="70" spans="1:6" s="28" customFormat="1" ht="31.5" customHeight="1">
      <c r="A70" s="25" t="s">
        <v>38</v>
      </c>
      <c r="B70" s="26" t="s">
        <v>136</v>
      </c>
      <c r="C70" s="25" t="s">
        <v>39</v>
      </c>
      <c r="D70" s="31">
        <v>250</v>
      </c>
      <c r="E70" s="19"/>
      <c r="F70" s="12">
        <f>ROUND(D70*E70,0)</f>
        <v>0</v>
      </c>
    </row>
    <row r="71" spans="1:6" s="28" customFormat="1" ht="31.5" customHeight="1">
      <c r="A71" s="25" t="s">
        <v>137</v>
      </c>
      <c r="B71" s="26" t="s">
        <v>138</v>
      </c>
      <c r="C71" s="25" t="s">
        <v>26</v>
      </c>
      <c r="D71" s="31"/>
      <c r="E71" s="19"/>
      <c r="F71" s="12"/>
    </row>
    <row r="72" spans="1:6" s="28" customFormat="1" ht="31.5" customHeight="1">
      <c r="A72" s="25" t="s">
        <v>27</v>
      </c>
      <c r="B72" s="26" t="s">
        <v>139</v>
      </c>
      <c r="C72" s="25" t="s">
        <v>39</v>
      </c>
      <c r="D72" s="31">
        <v>2568</v>
      </c>
      <c r="E72" s="19"/>
      <c r="F72" s="12">
        <f>ROUND(D72*E72,0)</f>
        <v>0</v>
      </c>
    </row>
    <row r="73" spans="1:6" s="28" customFormat="1" ht="31.5" customHeight="1">
      <c r="A73" s="25" t="s">
        <v>34</v>
      </c>
      <c r="B73" s="26" t="s">
        <v>140</v>
      </c>
      <c r="C73" s="25" t="s">
        <v>39</v>
      </c>
      <c r="D73" s="31">
        <v>1753</v>
      </c>
      <c r="E73" s="19"/>
      <c r="F73" s="12">
        <f>ROUND(D73*E73,0)</f>
        <v>0</v>
      </c>
    </row>
    <row r="74" spans="1:6" s="28" customFormat="1" ht="31.5" customHeight="1">
      <c r="A74" s="25" t="s">
        <v>38</v>
      </c>
      <c r="B74" s="26" t="s">
        <v>141</v>
      </c>
      <c r="C74" s="25" t="s">
        <v>39</v>
      </c>
      <c r="D74" s="31">
        <v>30</v>
      </c>
      <c r="E74" s="19"/>
      <c r="F74" s="12">
        <f>ROUND(D74*E74,0)</f>
        <v>0</v>
      </c>
    </row>
    <row r="75" spans="1:6" s="28" customFormat="1" ht="31.5" customHeight="1">
      <c r="A75" s="25" t="s">
        <v>40</v>
      </c>
      <c r="B75" s="26" t="s">
        <v>142</v>
      </c>
      <c r="C75" s="25" t="s">
        <v>39</v>
      </c>
      <c r="D75" s="31">
        <v>1000</v>
      </c>
      <c r="E75" s="19"/>
      <c r="F75" s="12">
        <f>ROUND(D75*E75,0)</f>
        <v>0</v>
      </c>
    </row>
    <row r="76" spans="1:6" s="28" customFormat="1" ht="31.5" customHeight="1">
      <c r="A76" s="25" t="s">
        <v>143</v>
      </c>
      <c r="B76" s="26" t="s">
        <v>121</v>
      </c>
      <c r="C76" s="25" t="s">
        <v>26</v>
      </c>
      <c r="D76" s="31"/>
      <c r="E76" s="19"/>
      <c r="F76" s="12"/>
    </row>
    <row r="77" spans="1:6" s="28" customFormat="1" ht="31.5" customHeight="1">
      <c r="A77" s="25" t="s">
        <v>27</v>
      </c>
      <c r="B77" s="26" t="s">
        <v>144</v>
      </c>
      <c r="C77" s="25" t="s">
        <v>56</v>
      </c>
      <c r="D77" s="11">
        <v>56</v>
      </c>
      <c r="E77" s="19"/>
      <c r="F77" s="12">
        <f>ROUND(D77*E77,0)</f>
        <v>0</v>
      </c>
    </row>
    <row r="78" spans="1:6" s="28" customFormat="1" ht="31.5" customHeight="1">
      <c r="A78" s="25" t="s">
        <v>34</v>
      </c>
      <c r="B78" s="26" t="s">
        <v>145</v>
      </c>
      <c r="C78" s="25" t="s">
        <v>39</v>
      </c>
      <c r="D78" s="31">
        <v>280</v>
      </c>
      <c r="E78" s="19"/>
      <c r="F78" s="12">
        <f>ROUND(D78*E78,0)</f>
        <v>0</v>
      </c>
    </row>
    <row r="79" spans="1:6" s="28" customFormat="1" ht="31.5" customHeight="1">
      <c r="A79" s="25" t="s">
        <v>146</v>
      </c>
      <c r="B79" s="26" t="s">
        <v>116</v>
      </c>
      <c r="C79" s="25" t="s">
        <v>26</v>
      </c>
      <c r="D79" s="31"/>
      <c r="E79" s="19"/>
      <c r="F79" s="12"/>
    </row>
    <row r="80" spans="1:6" s="28" customFormat="1" ht="31.5" customHeight="1">
      <c r="A80" s="25" t="s">
        <v>27</v>
      </c>
      <c r="B80" s="26" t="s">
        <v>147</v>
      </c>
      <c r="C80" s="25" t="s">
        <v>46</v>
      </c>
      <c r="D80" s="11">
        <v>54</v>
      </c>
      <c r="E80" s="19"/>
      <c r="F80" s="12">
        <f>ROUND(D80*E80,0)</f>
        <v>0</v>
      </c>
    </row>
    <row r="81" spans="1:6" s="28" customFormat="1" ht="31.5" customHeight="1">
      <c r="A81" s="25" t="s">
        <v>148</v>
      </c>
      <c r="B81" s="26" t="s">
        <v>149</v>
      </c>
      <c r="C81" s="25" t="s">
        <v>26</v>
      </c>
      <c r="D81" s="11"/>
      <c r="E81" s="19"/>
      <c r="F81" s="12"/>
    </row>
    <row r="82" spans="1:6" s="28" customFormat="1" ht="31.5" customHeight="1">
      <c r="A82" s="25" t="s">
        <v>27</v>
      </c>
      <c r="B82" s="26" t="s">
        <v>164</v>
      </c>
      <c r="C82" s="25" t="s">
        <v>64</v>
      </c>
      <c r="D82" s="11">
        <v>9</v>
      </c>
      <c r="E82" s="19"/>
      <c r="F82" s="12">
        <f>ROUND(D82*E82,0)</f>
        <v>0</v>
      </c>
    </row>
    <row r="83" spans="1:6" s="28" customFormat="1" ht="31.5" customHeight="1">
      <c r="A83" s="25" t="s">
        <v>150</v>
      </c>
      <c r="B83" s="33" t="s">
        <v>153</v>
      </c>
      <c r="C83" s="25" t="s">
        <v>45</v>
      </c>
      <c r="D83" s="11">
        <v>1</v>
      </c>
      <c r="E83" s="19"/>
      <c r="F83" s="12">
        <f>ROUND(D83*E83,0)</f>
        <v>0</v>
      </c>
    </row>
    <row r="84" spans="1:6" ht="39" customHeight="1">
      <c r="A84" s="37" t="s">
        <v>48</v>
      </c>
      <c r="B84" s="37"/>
      <c r="C84" s="37"/>
      <c r="D84" s="38">
        <f>ROUND(SUM(F6:F83),0)</f>
        <v>0</v>
      </c>
      <c r="E84" s="38"/>
      <c r="F84" s="17" t="s">
        <v>15</v>
      </c>
    </row>
  </sheetData>
  <sheetProtection password="CAF9" sheet="1"/>
  <protectedRanges>
    <protectedRange sqref="E6 E8:E14 E16 E18 E20 E22:E30 E32:E35 E37 E39 E41:E42 E44:E45 E47:E48 E50:E52 E54:E55 E57:E58 E60:E64 E66 E68:E70 E72:E75 E77:E78 E80 E82:E83" name="区域1"/>
  </protectedRanges>
  <mergeCells count="6">
    <mergeCell ref="A1:F1"/>
    <mergeCell ref="B2:D2"/>
    <mergeCell ref="E2:F2"/>
    <mergeCell ref="A3:F3"/>
    <mergeCell ref="A84:C84"/>
    <mergeCell ref="D84:E84"/>
  </mergeCells>
  <printOptions horizontalCentered="1"/>
  <pageMargins left="0.7480314960629921" right="0.7480314960629921" top="0.73" bottom="1.09" header="0.5118110236220472" footer="0.56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7">
      <selection activeCell="E5" sqref="E5"/>
    </sheetView>
  </sheetViews>
  <sheetFormatPr defaultColWidth="9.00390625" defaultRowHeight="14.25"/>
  <cols>
    <col min="1" max="1" width="8.00390625" style="1" customWidth="1"/>
    <col min="2" max="2" width="10.125" style="1" customWidth="1"/>
    <col min="3" max="3" width="43.50390625" style="1" customWidth="1"/>
    <col min="4" max="4" width="19.50390625" style="1" customWidth="1"/>
    <col min="5" max="16384" width="9.00390625" style="1" customWidth="1"/>
  </cols>
  <sheetData>
    <row r="1" spans="1:4" ht="33" customHeight="1">
      <c r="A1" s="45" t="s">
        <v>7</v>
      </c>
      <c r="B1" s="45"/>
      <c r="C1" s="45"/>
      <c r="D1" s="45"/>
    </row>
    <row r="2" spans="1:4" ht="39" customHeight="1">
      <c r="A2" s="42" t="str">
        <f>"工程名称："&amp;'第100章'!B2</f>
        <v>工程名称：德亦路道路工程-交通工程及沿线设施</v>
      </c>
      <c r="B2" s="42"/>
      <c r="C2" s="42"/>
      <c r="D2" s="42"/>
    </row>
    <row r="3" spans="1:4" ht="39" customHeight="1">
      <c r="A3" s="20" t="s">
        <v>8</v>
      </c>
      <c r="B3" s="20" t="s">
        <v>9</v>
      </c>
      <c r="C3" s="20" t="s">
        <v>10</v>
      </c>
      <c r="D3" s="21" t="s">
        <v>16</v>
      </c>
    </row>
    <row r="4" spans="1:4" s="7" customFormat="1" ht="30" customHeight="1">
      <c r="A4" s="22">
        <v>1</v>
      </c>
      <c r="B4" s="22">
        <v>100</v>
      </c>
      <c r="C4" s="22" t="s">
        <v>11</v>
      </c>
      <c r="D4" s="32">
        <f>'第100章'!D10</f>
        <v>0</v>
      </c>
    </row>
    <row r="5" spans="1:4" s="7" customFormat="1" ht="30" customHeight="1">
      <c r="A5" s="22">
        <v>2</v>
      </c>
      <c r="B5" s="22">
        <v>200</v>
      </c>
      <c r="C5" s="24" t="s">
        <v>41</v>
      </c>
      <c r="D5" s="32"/>
    </row>
    <row r="6" spans="1:4" s="7" customFormat="1" ht="30" customHeight="1">
      <c r="A6" s="22">
        <v>3</v>
      </c>
      <c r="B6" s="22">
        <v>300</v>
      </c>
      <c r="C6" s="24" t="s">
        <v>42</v>
      </c>
      <c r="D6" s="32"/>
    </row>
    <row r="7" spans="1:4" s="7" customFormat="1" ht="30" customHeight="1">
      <c r="A7" s="22">
        <v>4</v>
      </c>
      <c r="B7" s="22">
        <v>400</v>
      </c>
      <c r="C7" s="24" t="s">
        <v>43</v>
      </c>
      <c r="D7" s="32"/>
    </row>
    <row r="8" spans="1:4" s="7" customFormat="1" ht="30" customHeight="1">
      <c r="A8" s="22">
        <v>5</v>
      </c>
      <c r="B8" s="22">
        <v>500</v>
      </c>
      <c r="C8" s="22" t="s">
        <v>12</v>
      </c>
      <c r="D8" s="32"/>
    </row>
    <row r="9" spans="1:4" s="7" customFormat="1" ht="30" customHeight="1">
      <c r="A9" s="22">
        <v>6</v>
      </c>
      <c r="B9" s="22">
        <v>600</v>
      </c>
      <c r="C9" s="24" t="s">
        <v>44</v>
      </c>
      <c r="D9" s="32">
        <f>'第600章'!D84</f>
        <v>0</v>
      </c>
    </row>
    <row r="10" spans="1:4" s="7" customFormat="1" ht="30" customHeight="1">
      <c r="A10" s="22">
        <v>7</v>
      </c>
      <c r="B10" s="22">
        <v>700</v>
      </c>
      <c r="C10" s="22" t="s">
        <v>13</v>
      </c>
      <c r="D10" s="32"/>
    </row>
    <row r="11" spans="1:4" s="7" customFormat="1" ht="32.25" customHeight="1">
      <c r="A11" s="22">
        <v>8</v>
      </c>
      <c r="B11" s="44" t="s">
        <v>35</v>
      </c>
      <c r="C11" s="44"/>
      <c r="D11" s="32">
        <f>SUM(D4:D10)</f>
        <v>0</v>
      </c>
    </row>
    <row r="12" spans="1:4" s="7" customFormat="1" ht="36.75" customHeight="1">
      <c r="A12" s="22">
        <v>9</v>
      </c>
      <c r="B12" s="44" t="s">
        <v>36</v>
      </c>
      <c r="C12" s="44"/>
      <c r="D12" s="32"/>
    </row>
    <row r="13" spans="1:4" s="7" customFormat="1" ht="36.75" customHeight="1">
      <c r="A13" s="22">
        <v>10</v>
      </c>
      <c r="B13" s="44" t="s">
        <v>37</v>
      </c>
      <c r="C13" s="44"/>
      <c r="D13" s="32">
        <f>ROUND((5992947*0.015),0)</f>
        <v>89894</v>
      </c>
    </row>
    <row r="14" spans="1:4" s="7" customFormat="1" ht="36.75" customHeight="1">
      <c r="A14" s="22">
        <v>11</v>
      </c>
      <c r="B14" s="47" t="s">
        <v>52</v>
      </c>
      <c r="C14" s="48"/>
      <c r="D14" s="32">
        <f>ROUND(D11-D12-D13,0)</f>
        <v>-89894</v>
      </c>
    </row>
    <row r="15" spans="1:4" s="7" customFormat="1" ht="36.75" customHeight="1">
      <c r="A15" s="22">
        <v>12</v>
      </c>
      <c r="B15" s="46" t="s">
        <v>53</v>
      </c>
      <c r="C15" s="44"/>
      <c r="D15" s="32">
        <f>ROUND(D14*3%,0)</f>
        <v>-2697</v>
      </c>
    </row>
    <row r="16" spans="1:4" s="7" customFormat="1" ht="36.75" customHeight="1">
      <c r="A16" s="22">
        <v>13</v>
      </c>
      <c r="B16" s="46" t="s">
        <v>54</v>
      </c>
      <c r="C16" s="44"/>
      <c r="D16" s="32">
        <f>D11+D15</f>
        <v>-2697</v>
      </c>
    </row>
    <row r="17" spans="1:4" ht="30" customHeight="1">
      <c r="A17" s="42"/>
      <c r="B17" s="43"/>
      <c r="C17" s="43"/>
      <c r="D17" s="43"/>
    </row>
  </sheetData>
  <sheetProtection password="CAF9" sheet="1"/>
  <mergeCells count="9">
    <mergeCell ref="A17:D17"/>
    <mergeCell ref="B13:C13"/>
    <mergeCell ref="A2:D2"/>
    <mergeCell ref="A1:D1"/>
    <mergeCell ref="B11:C11"/>
    <mergeCell ref="B12:C12"/>
    <mergeCell ref="B16:C16"/>
    <mergeCell ref="B14:C14"/>
    <mergeCell ref="B15:C15"/>
  </mergeCells>
  <printOptions horizontalCentered="1"/>
  <pageMargins left="0.7" right="0.7" top="0.83" bottom="1.4" header="0.3" footer="1.96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2016-11-09T02:23:18Z</cp:lastPrinted>
  <dcterms:created xsi:type="dcterms:W3CDTF">2008-04-07T07:00:19Z</dcterms:created>
  <dcterms:modified xsi:type="dcterms:W3CDTF">2016-11-09T02:44:18Z</dcterms:modified>
  <cp:category/>
  <cp:version/>
  <cp:contentType/>
  <cp:contentStatus/>
</cp:coreProperties>
</file>