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12120" windowHeight="8970" tabRatio="610" activeTab="0"/>
  </bookViews>
  <sheets>
    <sheet name="第100章" sheetId="1" r:id="rId1"/>
    <sheet name="第200章" sheetId="2" r:id="rId2"/>
    <sheet name="第300章" sheetId="3" r:id="rId3"/>
    <sheet name="第400章 " sheetId="4" r:id="rId4"/>
    <sheet name="第700章" sheetId="5" r:id="rId5"/>
    <sheet name="汇总表" sheetId="6" r:id="rId6"/>
  </sheets>
  <definedNames>
    <definedName name="_xlnm.Print_Titles" localSheetId="1">'第200章'!$1:$4</definedName>
    <definedName name="_xlnm.Print_Titles" localSheetId="2">'第300章'!$1:$4</definedName>
    <definedName name="_xlnm.Print_Titles" localSheetId="3">'第400章 '!$1:$4</definedName>
    <definedName name="_xlnm.Print_Titles" localSheetId="4">'第700章'!$1:$4</definedName>
  </definedNames>
  <calcPr fullCalcOnLoad="1"/>
</workbook>
</file>

<file path=xl/sharedStrings.xml><?xml version="1.0" encoding="utf-8"?>
<sst xmlns="http://schemas.openxmlformats.org/spreadsheetml/2006/main" count="267" uniqueCount="144">
  <si>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</si>
  <si>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</si>
  <si>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</si>
  <si>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</si>
  <si>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</si>
  <si>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</si>
  <si>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</si>
  <si>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</si>
  <si>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</si>
  <si>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</si>
  <si>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</si>
  <si>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</si>
  <si>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</si>
  <si>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</si>
  <si>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</si>
  <si>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</si>
  <si>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</si>
  <si>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</si>
  <si>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</si>
  <si>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</si>
  <si>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</si>
  <si>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</si>
  <si>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</si>
  <si>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</si>
  <si>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</si>
  <si>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</si>
  <si>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</si>
  <si>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</si>
  <si>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m2</t>
  </si>
  <si>
    <t>施工环保费</t>
  </si>
  <si>
    <t>102-3</t>
  </si>
  <si>
    <t>m</t>
  </si>
  <si>
    <t>第100章至第700章清单合计</t>
  </si>
  <si>
    <t>已包含在清单合计中材料、工程设备、专业工程暂估价合计</t>
  </si>
  <si>
    <t>金额（元）</t>
  </si>
  <si>
    <t>清单     第100章   总则</t>
  </si>
  <si>
    <t>清单  第100章 合计   人民币</t>
  </si>
  <si>
    <t>竣工文件</t>
  </si>
  <si>
    <t>103-1</t>
  </si>
  <si>
    <t/>
  </si>
  <si>
    <t>-a</t>
  </si>
  <si>
    <t>-b</t>
  </si>
  <si>
    <t>-c</t>
  </si>
  <si>
    <t>清单     第200章  路   基</t>
  </si>
  <si>
    <t>清单  第200章 合计   人民币</t>
  </si>
  <si>
    <t>清单     第300章  路   面</t>
  </si>
  <si>
    <t>清单  第300章 合计   人民币</t>
  </si>
  <si>
    <t>309-2</t>
  </si>
  <si>
    <t>中粒式沥青混凝土</t>
  </si>
  <si>
    <t>202-3</t>
  </si>
  <si>
    <t>拆除结构物</t>
  </si>
  <si>
    <t>投标价（8+12=13）</t>
  </si>
  <si>
    <t>清单合计减去材料、工程设备、专业工程暂估价、安全生产费合计(8-9-10=11)（评标价）</t>
  </si>
  <si>
    <t>已包含在清单合计中的安全生产费</t>
  </si>
  <si>
    <t>工程管理</t>
  </si>
  <si>
    <t>临时工程与设施</t>
  </si>
  <si>
    <t>场地清理</t>
  </si>
  <si>
    <t>202-5</t>
  </si>
  <si>
    <t>铣刨旧路面</t>
  </si>
  <si>
    <t>-d</t>
  </si>
  <si>
    <t>202-6</t>
  </si>
  <si>
    <t>回收沥青混合料旧料</t>
  </si>
  <si>
    <t>t</t>
  </si>
  <si>
    <t>石灰粉煤灰稳定土底基层、基层</t>
  </si>
  <si>
    <t>305-5</t>
  </si>
  <si>
    <t>石灰粉煤灰稳定碎石基层、底基层</t>
  </si>
  <si>
    <t>透层和黏层</t>
  </si>
  <si>
    <t>308-1</t>
  </si>
  <si>
    <t>透层</t>
  </si>
  <si>
    <t>热拌沥青混合料面层</t>
  </si>
  <si>
    <t>路肩培土、中央分隔带回填土、土路肩加固及路缘石</t>
  </si>
  <si>
    <t>313-5</t>
  </si>
  <si>
    <t>混凝土预制块路缘石</t>
  </si>
  <si>
    <t>临时道路修建、养护与拆除（包括原道路的养护费、设施保护、交通导改及水利部门等配合协调费 ）</t>
  </si>
  <si>
    <t>m3</t>
  </si>
  <si>
    <r>
      <t>按上项（11）金额的</t>
    </r>
    <r>
      <rPr>
        <sz val="12"/>
        <rFont val="宋体"/>
        <family val="0"/>
      </rPr>
      <t>3</t>
    </r>
    <r>
      <rPr>
        <sz val="12"/>
        <rFont val="宋体"/>
        <family val="0"/>
      </rPr>
      <t>%作为不可预见因素的暂定金额</t>
    </r>
  </si>
  <si>
    <t>铣刨旧路基层  18cm</t>
  </si>
  <si>
    <t>使用8年以上</t>
  </si>
  <si>
    <t>二灰稳定碎石   18cm</t>
  </si>
  <si>
    <t>313-1</t>
  </si>
  <si>
    <t>路肩培土</t>
  </si>
  <si>
    <t>309-4</t>
  </si>
  <si>
    <t>泡沫沥青混合料</t>
  </si>
  <si>
    <t>改性乳化沥青透层</t>
  </si>
  <si>
    <t>延庆区滦赤路(K137+459-K141+559、K153+900-K159+500)大修工程</t>
  </si>
  <si>
    <t>项</t>
  </si>
  <si>
    <t>铣刨旧路面层  1cm</t>
  </si>
  <si>
    <t>铣刨旧路面层  4cm</t>
  </si>
  <si>
    <t>铣刨旧路面层  5cm</t>
  </si>
  <si>
    <t>铣刨旧路面层  11cm</t>
  </si>
  <si>
    <t>-e</t>
  </si>
  <si>
    <t>铣刨旧路面层  14cm</t>
  </si>
  <si>
    <t>-f</t>
  </si>
  <si>
    <t>坡面排水</t>
  </si>
  <si>
    <t>207-1</t>
  </si>
  <si>
    <t>边沟</t>
  </si>
  <si>
    <t>浆砌片石矩形沟</t>
  </si>
  <si>
    <t>207-8</t>
  </si>
  <si>
    <t>现浇混凝土坡面排水结构物</t>
  </si>
  <si>
    <t>C20卵石混凝土浅碟边沟  20cm</t>
  </si>
  <si>
    <t>挡土墙</t>
  </si>
  <si>
    <t>209-3</t>
  </si>
  <si>
    <t>砌体挡土墙</t>
  </si>
  <si>
    <t>M10浆砌片石路堑墙</t>
  </si>
  <si>
    <t>WAC-16C   5cm</t>
  </si>
  <si>
    <t>ZAC-16C   5cm</t>
  </si>
  <si>
    <t>泡沫沥青就地冷再生  10cm</t>
  </si>
  <si>
    <t>沥青表面处治与封层</t>
  </si>
  <si>
    <t>310-2</t>
  </si>
  <si>
    <t>封层</t>
  </si>
  <si>
    <t>改性乳化沥青下封层</t>
  </si>
  <si>
    <t>水泥混凝土面板</t>
  </si>
  <si>
    <t>312-1</t>
  </si>
  <si>
    <t>C30混凝土面板  24cm</t>
  </si>
  <si>
    <t>C30混凝土面板  20cm</t>
  </si>
  <si>
    <t>312-2</t>
  </si>
  <si>
    <t>钢筋</t>
  </si>
  <si>
    <t>水泥混凝土路面传力杆、拉杆</t>
  </si>
  <si>
    <t>kg</t>
  </si>
  <si>
    <t>培土路肩</t>
  </si>
  <si>
    <t>313-3</t>
  </si>
  <si>
    <t>现浇混凝土加固土路肩</t>
  </si>
  <si>
    <t>C20卵石混凝土硬化路肩  20cm</t>
  </si>
  <si>
    <t>新建混凝土平缘石  12*35*74.5cm</t>
  </si>
  <si>
    <t>旧缘石安装  12*35*74.5cm</t>
  </si>
  <si>
    <t>新建混凝土立缘石  12*30*49.5cm</t>
  </si>
  <si>
    <t>313-6</t>
  </si>
  <si>
    <t>步道砖</t>
  </si>
  <si>
    <t>清单  第400章 合计   人民币</t>
  </si>
  <si>
    <t>清单     第400章  桥梁、涵洞</t>
  </si>
  <si>
    <t>盖板涵、箱涵</t>
  </si>
  <si>
    <t>420-1</t>
  </si>
  <si>
    <t>钢筋混凝土盖板涵修复</t>
  </si>
  <si>
    <t>C25混凝土</t>
  </si>
  <si>
    <t>M7.5浆砌页岩砖</t>
  </si>
  <si>
    <t>清单  第700章 合计   人民币</t>
  </si>
  <si>
    <t>清单     第700章  绿化及环境保护设施</t>
  </si>
  <si>
    <t>种植乔木、灌木和攀缘植物</t>
  </si>
  <si>
    <t>704-1</t>
  </si>
  <si>
    <t>人工种植乔木</t>
  </si>
  <si>
    <t>毛白杨（胸径8-10cm，株距6m）</t>
  </si>
  <si>
    <t>株</t>
  </si>
  <si>
    <t>油松(高2.5-3m，株距4m)</t>
  </si>
  <si>
    <t>彩色步道砖  24.5*24.5*5cm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</si>
</sst>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_);[Red]\(0.000\)"/>
    <numFmt numFmtId="186" formatCode="0.0000_);[Red]\(0.0000\)"/>
    <numFmt numFmtId="187" formatCode="0.0_);[Red]\(0.0\)"/>
    <numFmt numFmtId="188" formatCode="0_);[Red]\(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  <numFmt numFmtId="194" formatCode="0.00_ \&gt;\=\5\2"/>
    <numFmt numFmtId="195" formatCode="#0.000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  <font>
      <b/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42">
      <alignment vertical="center"/>
      <protection/>
    </xf>
    <xf numFmtId="0" fontId="46" fillId="0" borderId="0" xfId="0" applyFont="1" applyAlignment="1">
      <alignment vertical="center"/>
    </xf>
    <xf numFmtId="0" fontId="0" fillId="0" borderId="0" xfId="42" applyFont="1">
      <alignment vertical="center"/>
      <protection/>
    </xf>
    <xf numFmtId="0" fontId="4" fillId="0" borderId="10" xfId="42" applyFont="1" applyBorder="1" applyAlignment="1">
      <alignment horizontal="center" vertical="center"/>
      <protection/>
    </xf>
    <xf numFmtId="0" fontId="4" fillId="0" borderId="11" xfId="42" applyFont="1" applyBorder="1" applyAlignment="1">
      <alignment horizontal="center" vertical="center"/>
      <protection/>
    </xf>
    <xf numFmtId="0" fontId="0" fillId="0" borderId="10" xfId="42" applyFont="1" applyBorder="1" applyAlignment="1">
      <alignment horizontal="center" vertical="center"/>
      <protection/>
    </xf>
    <xf numFmtId="0" fontId="46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49" fontId="46" fillId="0" borderId="0" xfId="0" applyNumberFormat="1" applyFont="1" applyAlignment="1">
      <alignment vertical="center"/>
    </xf>
    <xf numFmtId="0" fontId="46" fillId="0" borderId="0" xfId="0" applyFont="1" applyAlignment="1">
      <alignment horizontal="center" vertical="center" shrinkToFit="1"/>
    </xf>
    <xf numFmtId="0" fontId="46" fillId="0" borderId="0" xfId="0" applyFont="1" applyAlignment="1">
      <alignment vertical="center" shrinkToFit="1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shrinkToFit="1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177" fontId="48" fillId="0" borderId="10" xfId="0" applyNumberFormat="1" applyFont="1" applyBorder="1" applyAlignment="1">
      <alignment horizontal="center" vertical="center" shrinkToFit="1"/>
    </xf>
    <xf numFmtId="177" fontId="49" fillId="0" borderId="10" xfId="0" applyNumberFormat="1" applyFont="1" applyBorder="1" applyAlignment="1" applyProtection="1">
      <alignment horizontal="center" vertical="center" shrinkToFit="1"/>
      <protection hidden="1"/>
    </xf>
    <xf numFmtId="0" fontId="49" fillId="0" borderId="0" xfId="0" applyFont="1" applyAlignment="1">
      <alignment vertical="center"/>
    </xf>
    <xf numFmtId="0" fontId="48" fillId="0" borderId="14" xfId="40" applyFont="1" applyBorder="1" applyAlignment="1">
      <alignment horizontal="center" vertical="center" wrapText="1"/>
      <protection/>
    </xf>
    <xf numFmtId="0" fontId="48" fillId="0" borderId="13" xfId="40" applyFont="1" applyBorder="1" applyAlignment="1">
      <alignment horizontal="left" vertical="center" wrapText="1"/>
      <protection/>
    </xf>
    <xf numFmtId="0" fontId="48" fillId="0" borderId="13" xfId="40" applyFont="1" applyBorder="1" applyAlignment="1">
      <alignment horizontal="center" vertical="center" wrapText="1"/>
      <protection/>
    </xf>
    <xf numFmtId="176" fontId="49" fillId="0" borderId="10" xfId="0" applyNumberFormat="1" applyFont="1" applyBorder="1" applyAlignment="1">
      <alignment horizontal="center" vertical="center" shrinkToFit="1"/>
    </xf>
    <xf numFmtId="2" fontId="48" fillId="0" borderId="13" xfId="40" applyNumberFormat="1" applyFont="1" applyBorder="1" applyAlignment="1">
      <alignment horizontal="center" vertical="center" wrapText="1"/>
      <protection/>
    </xf>
    <xf numFmtId="1" fontId="48" fillId="0" borderId="13" xfId="40" applyNumberFormat="1" applyFont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 shrinkToFit="1"/>
    </xf>
    <xf numFmtId="0" fontId="46" fillId="0" borderId="0" xfId="0" applyFont="1" applyAlignment="1">
      <alignment horizontal="center" vertical="center" shrinkToFit="1"/>
    </xf>
    <xf numFmtId="0" fontId="50" fillId="0" borderId="0" xfId="0" applyFont="1" applyAlignment="1">
      <alignment horizontal="center" vertical="center"/>
    </xf>
    <xf numFmtId="0" fontId="46" fillId="0" borderId="15" xfId="0" applyFont="1" applyBorder="1" applyAlignment="1">
      <alignment horizontal="left" vertical="center" wrapText="1" shrinkToFit="1"/>
    </xf>
    <xf numFmtId="0" fontId="51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right" vertical="center"/>
    </xf>
    <xf numFmtId="177" fontId="52" fillId="0" borderId="10" xfId="0" applyNumberFormat="1" applyFont="1" applyBorder="1" applyAlignment="1" applyProtection="1">
      <alignment horizontal="center" vertical="center" shrinkToFit="1"/>
      <protection hidden="1"/>
    </xf>
    <xf numFmtId="0" fontId="46" fillId="0" borderId="15" xfId="0" applyFont="1" applyBorder="1" applyAlignment="1">
      <alignment horizontal="center" vertical="center"/>
    </xf>
    <xf numFmtId="0" fontId="46" fillId="0" borderId="15" xfId="0" applyFont="1" applyBorder="1" applyAlignment="1" applyProtection="1">
      <alignment horizontal="left" vertical="center" wrapText="1" shrinkToFit="1"/>
      <protection hidden="1"/>
    </xf>
    <xf numFmtId="0" fontId="46" fillId="0" borderId="0" xfId="0" applyFont="1" applyAlignment="1">
      <alignment horizontal="center" vertical="center" shrinkToFit="1"/>
    </xf>
    <xf numFmtId="0" fontId="0" fillId="0" borderId="16" xfId="42" applyFont="1" applyBorder="1" applyAlignment="1">
      <alignment horizontal="center" vertical="center" wrapText="1"/>
      <protection/>
    </xf>
    <xf numFmtId="0" fontId="0" fillId="0" borderId="17" xfId="42" applyFont="1" applyBorder="1" applyAlignment="1">
      <alignment horizontal="center" vertical="center" wrapText="1"/>
      <protection/>
    </xf>
    <xf numFmtId="0" fontId="5" fillId="0" borderId="0" xfId="42" applyFont="1" applyAlignment="1">
      <alignment horizontal="center" vertical="center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16" xfId="42" applyFont="1" applyBorder="1" applyAlignment="1">
      <alignment horizontal="center" vertical="center" wrapText="1"/>
      <protection/>
    </xf>
    <xf numFmtId="0" fontId="0" fillId="0" borderId="17" xfId="42" applyFont="1" applyBorder="1" applyAlignment="1">
      <alignment horizontal="center" vertical="center" wrapText="1"/>
      <protection/>
    </xf>
    <xf numFmtId="0" fontId="46" fillId="0" borderId="15" xfId="0" applyFont="1" applyBorder="1" applyAlignment="1">
      <alignment vertical="center"/>
    </xf>
    <xf numFmtId="0" fontId="0" fillId="0" borderId="16" xfId="42" applyBorder="1" applyAlignment="1">
      <alignment horizontal="center" vertical="center" wrapText="1"/>
      <protection/>
    </xf>
    <xf numFmtId="177" fontId="4" fillId="0" borderId="10" xfId="42" applyNumberFormat="1" applyFont="1" applyBorder="1" applyAlignment="1" applyProtection="1">
      <alignment horizontal="center" vertical="center" shrinkToFit="1"/>
      <protection hidden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H10" sqref="H10"/>
    </sheetView>
  </sheetViews>
  <sheetFormatPr defaultColWidth="9.00390625" defaultRowHeight="14.25"/>
  <cols>
    <col min="1" max="1" width="10.00390625" style="7" customWidth="1"/>
    <col min="2" max="2" width="31.125" style="7" customWidth="1"/>
    <col min="3" max="3" width="8.00390625" style="7" customWidth="1"/>
    <col min="4" max="4" width="9.125" style="7" customWidth="1"/>
    <col min="5" max="5" width="11.50390625" style="7" customWidth="1"/>
    <col min="6" max="6" width="12.375" style="7" customWidth="1"/>
    <col min="7" max="16384" width="9.00390625" style="7" customWidth="1"/>
  </cols>
  <sheetData>
    <row r="1" spans="1:6" ht="43.5" customHeight="1">
      <c r="A1" s="36" t="s">
        <v>0</v>
      </c>
      <c r="B1" s="36"/>
      <c r="C1" s="36"/>
      <c r="D1" s="36"/>
      <c r="E1" s="36"/>
      <c r="F1" s="36"/>
    </row>
    <row r="2" spans="1:6" ht="38.25" customHeight="1">
      <c r="A2" s="7" t="s">
        <v>18</v>
      </c>
      <c r="B2" s="37" t="s">
        <v>84</v>
      </c>
      <c r="C2" s="37"/>
      <c r="D2" s="37"/>
      <c r="E2" s="41" t="s">
        <v>5</v>
      </c>
      <c r="F2" s="41"/>
    </row>
    <row r="3" spans="1:6" ht="36" customHeight="1">
      <c r="A3" s="38" t="s">
        <v>35</v>
      </c>
      <c r="B3" s="38"/>
      <c r="C3" s="38"/>
      <c r="D3" s="38"/>
      <c r="E3" s="38"/>
      <c r="F3" s="38"/>
    </row>
    <row r="4" spans="1:6" ht="36" customHeight="1">
      <c r="A4" s="10" t="s">
        <v>20</v>
      </c>
      <c r="B4" s="10" t="s">
        <v>21</v>
      </c>
      <c r="C4" s="10" t="s">
        <v>1</v>
      </c>
      <c r="D4" s="10" t="s">
        <v>2</v>
      </c>
      <c r="E4" s="10" t="s">
        <v>3</v>
      </c>
      <c r="F4" s="10" t="s">
        <v>4</v>
      </c>
    </row>
    <row r="5" spans="1:6" s="26" customFormat="1" ht="32.25" customHeight="1">
      <c r="A5" s="21">
        <v>102</v>
      </c>
      <c r="B5" s="22" t="s">
        <v>54</v>
      </c>
      <c r="C5" s="23" t="s">
        <v>39</v>
      </c>
      <c r="D5" s="23" t="s">
        <v>39</v>
      </c>
      <c r="E5" s="24"/>
      <c r="F5" s="25"/>
    </row>
    <row r="6" spans="1:6" s="26" customFormat="1" ht="32.25" customHeight="1">
      <c r="A6" s="21" t="s">
        <v>22</v>
      </c>
      <c r="B6" s="22" t="s">
        <v>37</v>
      </c>
      <c r="C6" s="23" t="s">
        <v>23</v>
      </c>
      <c r="D6" s="23">
        <v>1</v>
      </c>
      <c r="E6" s="24"/>
      <c r="F6" s="25">
        <f>ROUND(D6*E6,0)</f>
        <v>0</v>
      </c>
    </row>
    <row r="7" spans="1:6" s="26" customFormat="1" ht="32.25" customHeight="1">
      <c r="A7" s="21" t="s">
        <v>27</v>
      </c>
      <c r="B7" s="22" t="s">
        <v>29</v>
      </c>
      <c r="C7" s="23" t="s">
        <v>23</v>
      </c>
      <c r="D7" s="23">
        <v>1</v>
      </c>
      <c r="E7" s="24"/>
      <c r="F7" s="25">
        <f aca="true" t="shared" si="0" ref="F7:F12">ROUND(D7*E7,0)</f>
        <v>0</v>
      </c>
    </row>
    <row r="8" spans="1:6" s="26" customFormat="1" ht="32.25" customHeight="1">
      <c r="A8" s="21" t="s">
        <v>30</v>
      </c>
      <c r="B8" s="22" t="s">
        <v>24</v>
      </c>
      <c r="C8" s="23" t="s">
        <v>23</v>
      </c>
      <c r="D8" s="23">
        <v>1</v>
      </c>
      <c r="E8" s="24"/>
      <c r="F8" s="25">
        <f t="shared" si="0"/>
        <v>0</v>
      </c>
    </row>
    <row r="9" spans="1:6" s="26" customFormat="1" ht="32.25" customHeight="1">
      <c r="A9" s="21">
        <v>103</v>
      </c>
      <c r="B9" s="22" t="s">
        <v>55</v>
      </c>
      <c r="C9" s="23" t="s">
        <v>39</v>
      </c>
      <c r="D9" s="23"/>
      <c r="E9" s="24"/>
      <c r="F9" s="25"/>
    </row>
    <row r="10" spans="1:6" s="26" customFormat="1" ht="48.75" customHeight="1">
      <c r="A10" s="21" t="s">
        <v>38</v>
      </c>
      <c r="B10" s="33" t="s">
        <v>73</v>
      </c>
      <c r="C10" s="23" t="s">
        <v>23</v>
      </c>
      <c r="D10" s="23">
        <v>1</v>
      </c>
      <c r="E10" s="24"/>
      <c r="F10" s="25">
        <f t="shared" si="0"/>
        <v>0</v>
      </c>
    </row>
    <row r="11" spans="1:6" s="26" customFormat="1" ht="32.25" customHeight="1">
      <c r="A11" s="21">
        <v>104</v>
      </c>
      <c r="B11" s="22" t="s">
        <v>26</v>
      </c>
      <c r="C11" s="23" t="s">
        <v>39</v>
      </c>
      <c r="D11" s="23"/>
      <c r="E11" s="24"/>
      <c r="F11" s="25"/>
    </row>
    <row r="12" spans="1:6" s="26" customFormat="1" ht="32.25" customHeight="1">
      <c r="A12" s="21" t="s">
        <v>25</v>
      </c>
      <c r="B12" s="22" t="s">
        <v>26</v>
      </c>
      <c r="C12" s="23" t="s">
        <v>23</v>
      </c>
      <c r="D12" s="23">
        <v>1</v>
      </c>
      <c r="E12" s="24"/>
      <c r="F12" s="25">
        <f t="shared" si="0"/>
        <v>0</v>
      </c>
    </row>
    <row r="13" spans="1:14" s="18" customFormat="1" ht="36" customHeight="1">
      <c r="A13" s="39" t="s">
        <v>36</v>
      </c>
      <c r="B13" s="39"/>
      <c r="C13" s="39"/>
      <c r="D13" s="40">
        <f>ROUND(SUM(F6:F12),0)</f>
        <v>0</v>
      </c>
      <c r="E13" s="40"/>
      <c r="F13" s="19" t="s">
        <v>19</v>
      </c>
      <c r="G13" s="20"/>
      <c r="H13" s="20"/>
      <c r="I13" s="20"/>
      <c r="J13" s="20"/>
      <c r="K13" s="20"/>
      <c r="L13" s="20"/>
      <c r="M13" s="20"/>
      <c r="N13" s="20"/>
    </row>
    <row r="14" ht="32.25" customHeight="1"/>
    <row r="15" ht="25.5" customHeight="1">
      <c r="A15" s="16"/>
    </row>
  </sheetData>
  <sheetProtection password="D409" sheet="1"/>
  <protectedRanges>
    <protectedRange sqref="E6:E8 E10 E12" name="区域1"/>
  </protectedRanges>
  <mergeCells count="6">
    <mergeCell ref="A1:F1"/>
    <mergeCell ref="B2:D2"/>
    <mergeCell ref="A3:F3"/>
    <mergeCell ref="A13:C13"/>
    <mergeCell ref="D13:E13"/>
    <mergeCell ref="E2:F2"/>
  </mergeCells>
  <printOptions/>
  <pageMargins left="0.7086614173228347" right="0.52" top="0.7480314960629921" bottom="1.3385826771653544" header="0.31496062992125984" footer="2.8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3">
      <selection activeCell="C22" sqref="C22"/>
    </sheetView>
  </sheetViews>
  <sheetFormatPr defaultColWidth="9.00390625" defaultRowHeight="14.25"/>
  <cols>
    <col min="1" max="1" width="9.25390625" style="13" customWidth="1"/>
    <col min="2" max="2" width="28.125" style="7" customWidth="1"/>
    <col min="3" max="3" width="7.25390625" style="7" customWidth="1"/>
    <col min="4" max="4" width="10.375" style="14" customWidth="1"/>
    <col min="5" max="5" width="10.625" style="15" customWidth="1"/>
    <col min="6" max="6" width="12.75390625" style="15" customWidth="1"/>
    <col min="7" max="7" width="9.00390625" style="7" customWidth="1"/>
    <col min="8" max="8" width="45.00390625" style="7" bestFit="1" customWidth="1"/>
    <col min="9" max="9" width="13.875" style="7" bestFit="1" customWidth="1"/>
    <col min="10" max="16384" width="9.00390625" style="7" customWidth="1"/>
  </cols>
  <sheetData>
    <row r="1" spans="1:6" ht="30" customHeight="1">
      <c r="A1" s="36" t="s">
        <v>0</v>
      </c>
      <c r="B1" s="36"/>
      <c r="C1" s="36"/>
      <c r="D1" s="36"/>
      <c r="E1" s="36"/>
      <c r="F1" s="36"/>
    </row>
    <row r="2" spans="1:6" ht="42.75" customHeight="1">
      <c r="A2" s="8" t="s">
        <v>18</v>
      </c>
      <c r="B2" s="42" t="str">
        <f>'第100章'!B2:D2</f>
        <v>延庆区滦赤路(K137+459-K141+559、K153+900-K159+500)大修工程</v>
      </c>
      <c r="C2" s="42"/>
      <c r="D2" s="42"/>
      <c r="E2" s="43" t="s">
        <v>6</v>
      </c>
      <c r="F2" s="43"/>
    </row>
    <row r="3" spans="1:6" ht="30.75" customHeight="1">
      <c r="A3" s="38" t="s">
        <v>43</v>
      </c>
      <c r="B3" s="38"/>
      <c r="C3" s="38"/>
      <c r="D3" s="38"/>
      <c r="E3" s="38"/>
      <c r="F3" s="38"/>
    </row>
    <row r="4" spans="1:6" ht="30.75" customHeight="1">
      <c r="A4" s="9" t="s">
        <v>20</v>
      </c>
      <c r="B4" s="10" t="s">
        <v>21</v>
      </c>
      <c r="C4" s="10" t="s">
        <v>1</v>
      </c>
      <c r="D4" s="11" t="s">
        <v>2</v>
      </c>
      <c r="E4" s="12" t="s">
        <v>3</v>
      </c>
      <c r="F4" s="12" t="s">
        <v>4</v>
      </c>
    </row>
    <row r="5" spans="1:6" s="26" customFormat="1" ht="27.75" customHeight="1">
      <c r="A5" s="27">
        <v>202</v>
      </c>
      <c r="B5" s="28" t="s">
        <v>56</v>
      </c>
      <c r="C5" s="29" t="s">
        <v>39</v>
      </c>
      <c r="D5" s="29"/>
      <c r="E5" s="30"/>
      <c r="F5" s="25"/>
    </row>
    <row r="6" spans="1:6" s="26" customFormat="1" ht="27.75" customHeight="1">
      <c r="A6" s="27" t="s">
        <v>49</v>
      </c>
      <c r="B6" s="28" t="s">
        <v>50</v>
      </c>
      <c r="C6" s="29" t="s">
        <v>85</v>
      </c>
      <c r="D6" s="32">
        <v>1</v>
      </c>
      <c r="E6" s="30"/>
      <c r="F6" s="25">
        <f>ROUND(D6*E6,0)</f>
        <v>0</v>
      </c>
    </row>
    <row r="7" spans="1:6" s="26" customFormat="1" ht="27.75" customHeight="1">
      <c r="A7" s="27" t="s">
        <v>57</v>
      </c>
      <c r="B7" s="28" t="s">
        <v>58</v>
      </c>
      <c r="C7" s="29" t="s">
        <v>39</v>
      </c>
      <c r="D7" s="31"/>
      <c r="E7" s="30"/>
      <c r="F7" s="25"/>
    </row>
    <row r="8" spans="1:6" s="26" customFormat="1" ht="27.75" customHeight="1">
      <c r="A8" s="27" t="s">
        <v>40</v>
      </c>
      <c r="B8" s="28" t="s">
        <v>86</v>
      </c>
      <c r="C8" s="29" t="s">
        <v>28</v>
      </c>
      <c r="D8" s="31">
        <v>27262</v>
      </c>
      <c r="E8" s="30"/>
      <c r="F8" s="25">
        <f>ROUND(D8*E8,0)</f>
        <v>0</v>
      </c>
    </row>
    <row r="9" spans="1:6" s="26" customFormat="1" ht="27.75" customHeight="1">
      <c r="A9" s="27" t="s">
        <v>41</v>
      </c>
      <c r="B9" s="28" t="s">
        <v>87</v>
      </c>
      <c r="C9" s="29" t="s">
        <v>28</v>
      </c>
      <c r="D9" s="31">
        <v>24550</v>
      </c>
      <c r="E9" s="30"/>
      <c r="F9" s="25">
        <f>ROUND(D9*E9,0)</f>
        <v>0</v>
      </c>
    </row>
    <row r="10" spans="1:6" s="26" customFormat="1" ht="27.75" customHeight="1">
      <c r="A10" s="27" t="s">
        <v>42</v>
      </c>
      <c r="B10" s="28" t="s">
        <v>88</v>
      </c>
      <c r="C10" s="29" t="s">
        <v>28</v>
      </c>
      <c r="D10" s="31">
        <v>1592</v>
      </c>
      <c r="E10" s="30"/>
      <c r="F10" s="25">
        <f>ROUND(D10*E10,0)</f>
        <v>0</v>
      </c>
    </row>
    <row r="11" spans="1:6" s="26" customFormat="1" ht="27.75" customHeight="1">
      <c r="A11" s="27" t="s">
        <v>59</v>
      </c>
      <c r="B11" s="28" t="s">
        <v>89</v>
      </c>
      <c r="C11" s="29" t="s">
        <v>28</v>
      </c>
      <c r="D11" s="31">
        <v>5891</v>
      </c>
      <c r="E11" s="30"/>
      <c r="F11" s="25">
        <f>ROUND(D11*E11,0)</f>
        <v>0</v>
      </c>
    </row>
    <row r="12" spans="1:6" s="26" customFormat="1" ht="27.75" customHeight="1">
      <c r="A12" s="27" t="s">
        <v>90</v>
      </c>
      <c r="B12" s="28" t="s">
        <v>91</v>
      </c>
      <c r="C12" s="29" t="s">
        <v>28</v>
      </c>
      <c r="D12" s="31">
        <v>14914</v>
      </c>
      <c r="E12" s="30"/>
      <c r="F12" s="25">
        <f>ROUND(D12*E12,0)</f>
        <v>0</v>
      </c>
    </row>
    <row r="13" spans="1:6" s="26" customFormat="1" ht="27.75" customHeight="1">
      <c r="A13" s="27" t="s">
        <v>92</v>
      </c>
      <c r="B13" s="28" t="s">
        <v>76</v>
      </c>
      <c r="C13" s="29" t="s">
        <v>28</v>
      </c>
      <c r="D13" s="31">
        <v>21875</v>
      </c>
      <c r="E13" s="30"/>
      <c r="F13" s="25">
        <f>ROUND(D13*E13,0)</f>
        <v>0</v>
      </c>
    </row>
    <row r="14" spans="1:6" s="26" customFormat="1" ht="27.75" customHeight="1">
      <c r="A14" s="27" t="s">
        <v>60</v>
      </c>
      <c r="B14" s="28" t="s">
        <v>61</v>
      </c>
      <c r="C14" s="29" t="s">
        <v>39</v>
      </c>
      <c r="D14" s="31"/>
      <c r="E14" s="30"/>
      <c r="F14" s="25"/>
    </row>
    <row r="15" spans="1:6" s="26" customFormat="1" ht="27.75" customHeight="1">
      <c r="A15" s="27" t="s">
        <v>40</v>
      </c>
      <c r="B15" s="28" t="s">
        <v>77</v>
      </c>
      <c r="C15" s="29" t="s">
        <v>62</v>
      </c>
      <c r="D15" s="31">
        <v>4234.2</v>
      </c>
      <c r="E15" s="30"/>
      <c r="F15" s="25">
        <f>ROUND(D15*E15,0)</f>
        <v>0</v>
      </c>
    </row>
    <row r="16" spans="1:6" s="26" customFormat="1" ht="27.75" customHeight="1">
      <c r="A16" s="27">
        <v>207</v>
      </c>
      <c r="B16" s="28" t="s">
        <v>93</v>
      </c>
      <c r="C16" s="29" t="s">
        <v>39</v>
      </c>
      <c r="D16" s="31"/>
      <c r="E16" s="30"/>
      <c r="F16" s="25"/>
    </row>
    <row r="17" spans="1:6" s="26" customFormat="1" ht="27.75" customHeight="1">
      <c r="A17" s="27" t="s">
        <v>94</v>
      </c>
      <c r="B17" s="28" t="s">
        <v>95</v>
      </c>
      <c r="C17" s="29" t="s">
        <v>39</v>
      </c>
      <c r="D17" s="31"/>
      <c r="E17" s="30"/>
      <c r="F17" s="25"/>
    </row>
    <row r="18" spans="1:6" s="26" customFormat="1" ht="27.75" customHeight="1">
      <c r="A18" s="27" t="s">
        <v>40</v>
      </c>
      <c r="B18" s="28" t="s">
        <v>96</v>
      </c>
      <c r="C18" s="29" t="s">
        <v>74</v>
      </c>
      <c r="D18" s="31">
        <v>50</v>
      </c>
      <c r="E18" s="30"/>
      <c r="F18" s="25">
        <f>ROUND(D18*E18,0)</f>
        <v>0</v>
      </c>
    </row>
    <row r="19" spans="1:6" s="26" customFormat="1" ht="27.75" customHeight="1">
      <c r="A19" s="27" t="s">
        <v>97</v>
      </c>
      <c r="B19" s="28" t="s">
        <v>98</v>
      </c>
      <c r="C19" s="29" t="s">
        <v>39</v>
      </c>
      <c r="D19" s="31"/>
      <c r="E19" s="30"/>
      <c r="F19" s="25"/>
    </row>
    <row r="20" spans="1:6" s="26" customFormat="1" ht="27.75" customHeight="1">
      <c r="A20" s="27" t="s">
        <v>40</v>
      </c>
      <c r="B20" s="28" t="s">
        <v>99</v>
      </c>
      <c r="C20" s="29" t="s">
        <v>74</v>
      </c>
      <c r="D20" s="31">
        <v>469.3</v>
      </c>
      <c r="E20" s="30"/>
      <c r="F20" s="25">
        <f>ROUND(D20*E20,0)</f>
        <v>0</v>
      </c>
    </row>
    <row r="21" spans="1:6" s="26" customFormat="1" ht="27.75" customHeight="1">
      <c r="A21" s="27">
        <v>209</v>
      </c>
      <c r="B21" s="28" t="s">
        <v>100</v>
      </c>
      <c r="C21" s="29" t="s">
        <v>39</v>
      </c>
      <c r="D21" s="31"/>
      <c r="E21" s="30"/>
      <c r="F21" s="25"/>
    </row>
    <row r="22" spans="1:6" s="26" customFormat="1" ht="27.75" customHeight="1">
      <c r="A22" s="27" t="s">
        <v>101</v>
      </c>
      <c r="B22" s="28" t="s">
        <v>102</v>
      </c>
      <c r="C22" s="29" t="s">
        <v>39</v>
      </c>
      <c r="D22" s="31"/>
      <c r="E22" s="30"/>
      <c r="F22" s="25"/>
    </row>
    <row r="23" spans="1:6" s="26" customFormat="1" ht="27.75" customHeight="1">
      <c r="A23" s="27" t="s">
        <v>40</v>
      </c>
      <c r="B23" s="28" t="s">
        <v>103</v>
      </c>
      <c r="C23" s="29" t="s">
        <v>74</v>
      </c>
      <c r="D23" s="31">
        <v>315.5</v>
      </c>
      <c r="E23" s="30"/>
      <c r="F23" s="25">
        <f>ROUND(D23*E23,0)</f>
        <v>0</v>
      </c>
    </row>
    <row r="24" spans="1:6" s="18" customFormat="1" ht="43.5" customHeight="1">
      <c r="A24" s="39" t="s">
        <v>44</v>
      </c>
      <c r="B24" s="39"/>
      <c r="C24" s="39"/>
      <c r="D24" s="40">
        <f>ROUND(SUM(F6:F23),0)</f>
        <v>0</v>
      </c>
      <c r="E24" s="40"/>
      <c r="F24" s="17" t="s">
        <v>19</v>
      </c>
    </row>
  </sheetData>
  <sheetProtection password="D409" sheet="1"/>
  <protectedRanges>
    <protectedRange sqref="E6 E8:E13 E15 E18 E20 E23" name="区域1"/>
  </protectedRanges>
  <mergeCells count="6">
    <mergeCell ref="A24:C24"/>
    <mergeCell ref="D24:E24"/>
    <mergeCell ref="A1:F1"/>
    <mergeCell ref="B2:D2"/>
    <mergeCell ref="E2:F2"/>
    <mergeCell ref="A3:F3"/>
  </mergeCells>
  <printOptions horizontalCentered="1"/>
  <pageMargins left="0.7480314960629921" right="0.7480314960629921" top="0.56" bottom="0.46" header="0.5118110236220472" footer="0.61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28">
      <selection activeCell="D36" sqref="D36"/>
    </sheetView>
  </sheetViews>
  <sheetFormatPr defaultColWidth="9.00390625" defaultRowHeight="14.25"/>
  <cols>
    <col min="1" max="1" width="11.00390625" style="13" customWidth="1"/>
    <col min="2" max="2" width="27.00390625" style="7" customWidth="1"/>
    <col min="3" max="3" width="7.125" style="7" customWidth="1"/>
    <col min="4" max="4" width="11.625" style="14" customWidth="1"/>
    <col min="5" max="5" width="11.375" style="15" customWidth="1"/>
    <col min="6" max="6" width="12.75390625" style="15" customWidth="1"/>
    <col min="7" max="7" width="9.00390625" style="7" customWidth="1"/>
    <col min="8" max="8" width="45.00390625" style="7" bestFit="1" customWidth="1"/>
    <col min="9" max="9" width="13.875" style="7" bestFit="1" customWidth="1"/>
    <col min="10" max="16384" width="9.00390625" style="7" customWidth="1"/>
  </cols>
  <sheetData>
    <row r="1" spans="1:6" ht="43.5" customHeight="1">
      <c r="A1" s="36" t="s">
        <v>0</v>
      </c>
      <c r="B1" s="36"/>
      <c r="C1" s="36"/>
      <c r="D1" s="36"/>
      <c r="E1" s="36"/>
      <c r="F1" s="36"/>
    </row>
    <row r="2" spans="1:6" ht="41.25" customHeight="1">
      <c r="A2" s="8" t="s">
        <v>18</v>
      </c>
      <c r="B2" s="42" t="str">
        <f>'第100章'!B2:D2</f>
        <v>延庆区滦赤路(K137+459-K141+559、K153+900-K159+500)大修工程</v>
      </c>
      <c r="C2" s="42"/>
      <c r="D2" s="42"/>
      <c r="E2" s="43" t="s">
        <v>6</v>
      </c>
      <c r="F2" s="43"/>
    </row>
    <row r="3" spans="1:6" ht="36" customHeight="1">
      <c r="A3" s="38" t="s">
        <v>45</v>
      </c>
      <c r="B3" s="38"/>
      <c r="C3" s="38"/>
      <c r="D3" s="38"/>
      <c r="E3" s="38"/>
      <c r="F3" s="38"/>
    </row>
    <row r="4" spans="1:6" ht="36" customHeight="1">
      <c r="A4" s="9" t="s">
        <v>20</v>
      </c>
      <c r="B4" s="10" t="s">
        <v>21</v>
      </c>
      <c r="C4" s="10" t="s">
        <v>1</v>
      </c>
      <c r="D4" s="11" t="s">
        <v>2</v>
      </c>
      <c r="E4" s="12" t="s">
        <v>3</v>
      </c>
      <c r="F4" s="12" t="s">
        <v>4</v>
      </c>
    </row>
    <row r="5" spans="1:6" s="26" customFormat="1" ht="30" customHeight="1">
      <c r="A5" s="27">
        <v>305</v>
      </c>
      <c r="B5" s="28" t="s">
        <v>63</v>
      </c>
      <c r="C5" s="29" t="s">
        <v>39</v>
      </c>
      <c r="D5" s="31"/>
      <c r="E5" s="30"/>
      <c r="F5" s="25"/>
    </row>
    <row r="6" spans="1:6" s="26" customFormat="1" ht="34.5" customHeight="1">
      <c r="A6" s="27" t="s">
        <v>64</v>
      </c>
      <c r="B6" s="28" t="s">
        <v>65</v>
      </c>
      <c r="C6" s="29" t="s">
        <v>39</v>
      </c>
      <c r="D6" s="31"/>
      <c r="E6" s="30"/>
      <c r="F6" s="25"/>
    </row>
    <row r="7" spans="1:6" s="26" customFormat="1" ht="30" customHeight="1">
      <c r="A7" s="27" t="s">
        <v>40</v>
      </c>
      <c r="B7" s="28" t="s">
        <v>78</v>
      </c>
      <c r="C7" s="29" t="s">
        <v>28</v>
      </c>
      <c r="D7" s="31">
        <v>21875</v>
      </c>
      <c r="E7" s="30"/>
      <c r="F7" s="25">
        <f>ROUND(D7*E7,0)</f>
        <v>0</v>
      </c>
    </row>
    <row r="8" spans="1:6" s="26" customFormat="1" ht="30" customHeight="1">
      <c r="A8" s="27">
        <v>308</v>
      </c>
      <c r="B8" s="28" t="s">
        <v>66</v>
      </c>
      <c r="C8" s="29" t="s">
        <v>39</v>
      </c>
      <c r="D8" s="31"/>
      <c r="E8" s="30"/>
      <c r="F8" s="25"/>
    </row>
    <row r="9" spans="1:6" s="26" customFormat="1" ht="30" customHeight="1">
      <c r="A9" s="27" t="s">
        <v>67</v>
      </c>
      <c r="B9" s="28" t="s">
        <v>68</v>
      </c>
      <c r="C9" s="29" t="s">
        <v>39</v>
      </c>
      <c r="D9" s="31"/>
      <c r="E9" s="30"/>
      <c r="F9" s="25"/>
    </row>
    <row r="10" spans="1:6" s="26" customFormat="1" ht="30" customHeight="1">
      <c r="A10" s="27" t="s">
        <v>40</v>
      </c>
      <c r="B10" s="28" t="s">
        <v>83</v>
      </c>
      <c r="C10" s="29" t="s">
        <v>28</v>
      </c>
      <c r="D10" s="31">
        <v>74209</v>
      </c>
      <c r="E10" s="30"/>
      <c r="F10" s="25">
        <f>ROUND(D10*E10,0)</f>
        <v>0</v>
      </c>
    </row>
    <row r="11" spans="1:6" s="26" customFormat="1" ht="30" customHeight="1">
      <c r="A11" s="27">
        <v>309</v>
      </c>
      <c r="B11" s="28" t="s">
        <v>69</v>
      </c>
      <c r="C11" s="29" t="s">
        <v>39</v>
      </c>
      <c r="D11" s="31"/>
      <c r="E11" s="30"/>
      <c r="F11" s="25"/>
    </row>
    <row r="12" spans="1:6" s="26" customFormat="1" ht="30" customHeight="1">
      <c r="A12" s="27" t="s">
        <v>47</v>
      </c>
      <c r="B12" s="28" t="s">
        <v>48</v>
      </c>
      <c r="C12" s="29" t="s">
        <v>39</v>
      </c>
      <c r="D12" s="31"/>
      <c r="E12" s="30"/>
      <c r="F12" s="25"/>
    </row>
    <row r="13" spans="1:6" s="26" customFormat="1" ht="30" customHeight="1">
      <c r="A13" s="27" t="s">
        <v>40</v>
      </c>
      <c r="B13" s="28" t="s">
        <v>104</v>
      </c>
      <c r="C13" s="29" t="s">
        <v>28</v>
      </c>
      <c r="D13" s="31">
        <v>72617</v>
      </c>
      <c r="E13" s="30"/>
      <c r="F13" s="25">
        <f>ROUND(D13*E13,0)</f>
        <v>0</v>
      </c>
    </row>
    <row r="14" spans="1:6" s="26" customFormat="1" ht="30" customHeight="1">
      <c r="A14" s="27" t="s">
        <v>41</v>
      </c>
      <c r="B14" s="28" t="s">
        <v>105</v>
      </c>
      <c r="C14" s="29" t="s">
        <v>28</v>
      </c>
      <c r="D14" s="31">
        <v>1592</v>
      </c>
      <c r="E14" s="30"/>
      <c r="F14" s="25">
        <f>ROUND(D14*E14,0)</f>
        <v>0</v>
      </c>
    </row>
    <row r="15" spans="1:6" s="26" customFormat="1" ht="30" customHeight="1">
      <c r="A15" s="27" t="s">
        <v>81</v>
      </c>
      <c r="B15" s="28" t="s">
        <v>82</v>
      </c>
      <c r="C15" s="29" t="s">
        <v>39</v>
      </c>
      <c r="D15" s="31"/>
      <c r="E15" s="30"/>
      <c r="F15" s="25"/>
    </row>
    <row r="16" spans="1:6" s="26" customFormat="1" ht="30" customHeight="1">
      <c r="A16" s="27" t="s">
        <v>40</v>
      </c>
      <c r="B16" s="28" t="s">
        <v>106</v>
      </c>
      <c r="C16" s="29" t="s">
        <v>28</v>
      </c>
      <c r="D16" s="31">
        <v>72617</v>
      </c>
      <c r="E16" s="30"/>
      <c r="F16" s="25">
        <f>ROUND(D16*E16,0)</f>
        <v>0</v>
      </c>
    </row>
    <row r="17" spans="1:6" s="26" customFormat="1" ht="30" customHeight="1">
      <c r="A17" s="27">
        <v>310</v>
      </c>
      <c r="B17" s="28" t="s">
        <v>107</v>
      </c>
      <c r="C17" s="29" t="s">
        <v>39</v>
      </c>
      <c r="D17" s="31"/>
      <c r="E17" s="30"/>
      <c r="F17" s="25"/>
    </row>
    <row r="18" spans="1:6" s="26" customFormat="1" ht="30" customHeight="1">
      <c r="A18" s="27" t="s">
        <v>108</v>
      </c>
      <c r="B18" s="28" t="s">
        <v>109</v>
      </c>
      <c r="C18" s="29" t="s">
        <v>39</v>
      </c>
      <c r="D18" s="31"/>
      <c r="E18" s="30"/>
      <c r="F18" s="25"/>
    </row>
    <row r="19" spans="1:6" s="26" customFormat="1" ht="30" customHeight="1">
      <c r="A19" s="27" t="s">
        <v>40</v>
      </c>
      <c r="B19" s="28" t="s">
        <v>110</v>
      </c>
      <c r="C19" s="29" t="s">
        <v>28</v>
      </c>
      <c r="D19" s="31">
        <v>74209</v>
      </c>
      <c r="E19" s="30"/>
      <c r="F19" s="25">
        <f>ROUND(D19*E19,0)</f>
        <v>0</v>
      </c>
    </row>
    <row r="20" spans="1:6" s="26" customFormat="1" ht="30" customHeight="1">
      <c r="A20" s="27">
        <v>312</v>
      </c>
      <c r="B20" s="28" t="s">
        <v>111</v>
      </c>
      <c r="C20" s="29" t="s">
        <v>39</v>
      </c>
      <c r="D20" s="31"/>
      <c r="E20" s="30"/>
      <c r="F20" s="25"/>
    </row>
    <row r="21" spans="1:6" s="26" customFormat="1" ht="30" customHeight="1">
      <c r="A21" s="27" t="s">
        <v>112</v>
      </c>
      <c r="B21" s="28" t="s">
        <v>111</v>
      </c>
      <c r="C21" s="29" t="s">
        <v>39</v>
      </c>
      <c r="D21" s="31"/>
      <c r="E21" s="30"/>
      <c r="F21" s="25"/>
    </row>
    <row r="22" spans="1:6" s="26" customFormat="1" ht="30" customHeight="1">
      <c r="A22" s="27" t="s">
        <v>40</v>
      </c>
      <c r="B22" s="28" t="s">
        <v>113</v>
      </c>
      <c r="C22" s="29" t="s">
        <v>28</v>
      </c>
      <c r="D22" s="31">
        <v>1125</v>
      </c>
      <c r="E22" s="30"/>
      <c r="F22" s="25">
        <f>ROUND(D22*E22,0)</f>
        <v>0</v>
      </c>
    </row>
    <row r="23" spans="1:6" s="26" customFormat="1" ht="30" customHeight="1">
      <c r="A23" s="27" t="s">
        <v>41</v>
      </c>
      <c r="B23" s="28" t="s">
        <v>114</v>
      </c>
      <c r="C23" s="29" t="s">
        <v>28</v>
      </c>
      <c r="D23" s="31">
        <v>525</v>
      </c>
      <c r="E23" s="30"/>
      <c r="F23" s="25">
        <f>ROUND(D23*E23,0)</f>
        <v>0</v>
      </c>
    </row>
    <row r="24" spans="1:6" s="26" customFormat="1" ht="30" customHeight="1">
      <c r="A24" s="27" t="s">
        <v>115</v>
      </c>
      <c r="B24" s="28" t="s">
        <v>116</v>
      </c>
      <c r="C24" s="29" t="s">
        <v>39</v>
      </c>
      <c r="D24" s="31"/>
      <c r="E24" s="30"/>
      <c r="F24" s="25"/>
    </row>
    <row r="25" spans="1:6" s="26" customFormat="1" ht="30" customHeight="1">
      <c r="A25" s="27" t="s">
        <v>41</v>
      </c>
      <c r="B25" s="28" t="s">
        <v>117</v>
      </c>
      <c r="C25" s="29" t="s">
        <v>118</v>
      </c>
      <c r="D25" s="31">
        <v>2982.6</v>
      </c>
      <c r="E25" s="30"/>
      <c r="F25" s="25">
        <f>ROUND(D25*E25,0)</f>
        <v>0</v>
      </c>
    </row>
    <row r="26" spans="1:6" s="26" customFormat="1" ht="32.25" customHeight="1">
      <c r="A26" s="27">
        <v>313</v>
      </c>
      <c r="B26" s="28" t="s">
        <v>70</v>
      </c>
      <c r="C26" s="29" t="s">
        <v>39</v>
      </c>
      <c r="D26" s="31"/>
      <c r="E26" s="30"/>
      <c r="F26" s="25"/>
    </row>
    <row r="27" spans="1:6" s="26" customFormat="1" ht="30" customHeight="1">
      <c r="A27" s="27" t="s">
        <v>79</v>
      </c>
      <c r="B27" s="28" t="s">
        <v>80</v>
      </c>
      <c r="C27" s="29" t="s">
        <v>39</v>
      </c>
      <c r="D27" s="31"/>
      <c r="E27" s="30"/>
      <c r="F27" s="25"/>
    </row>
    <row r="28" spans="1:6" s="26" customFormat="1" ht="30" customHeight="1">
      <c r="A28" s="27" t="s">
        <v>40</v>
      </c>
      <c r="B28" s="28" t="s">
        <v>119</v>
      </c>
      <c r="C28" s="29" t="s">
        <v>74</v>
      </c>
      <c r="D28" s="31">
        <v>410</v>
      </c>
      <c r="E28" s="30"/>
      <c r="F28" s="25">
        <f>ROUND(D28*E28,0)</f>
        <v>0</v>
      </c>
    </row>
    <row r="29" spans="1:6" s="26" customFormat="1" ht="30" customHeight="1">
      <c r="A29" s="27" t="s">
        <v>120</v>
      </c>
      <c r="B29" s="28" t="s">
        <v>121</v>
      </c>
      <c r="C29" s="29" t="s">
        <v>39</v>
      </c>
      <c r="D29" s="31"/>
      <c r="E29" s="30"/>
      <c r="F29" s="25"/>
    </row>
    <row r="30" spans="1:6" s="26" customFormat="1" ht="30" customHeight="1">
      <c r="A30" s="27" t="s">
        <v>40</v>
      </c>
      <c r="B30" s="28" t="s">
        <v>122</v>
      </c>
      <c r="C30" s="29" t="s">
        <v>28</v>
      </c>
      <c r="D30" s="31">
        <v>2040</v>
      </c>
      <c r="E30" s="30"/>
      <c r="F30" s="25">
        <f>ROUND(D30*E30,0)</f>
        <v>0</v>
      </c>
    </row>
    <row r="31" spans="1:6" s="26" customFormat="1" ht="30" customHeight="1">
      <c r="A31" s="27" t="s">
        <v>71</v>
      </c>
      <c r="B31" s="28" t="s">
        <v>72</v>
      </c>
      <c r="C31" s="29" t="s">
        <v>39</v>
      </c>
      <c r="D31" s="31"/>
      <c r="E31" s="30"/>
      <c r="F31" s="25"/>
    </row>
    <row r="32" spans="1:6" s="26" customFormat="1" ht="32.25" customHeight="1">
      <c r="A32" s="27" t="s">
        <v>40</v>
      </c>
      <c r="B32" s="28" t="s">
        <v>123</v>
      </c>
      <c r="C32" s="29" t="s">
        <v>31</v>
      </c>
      <c r="D32" s="31">
        <v>2040</v>
      </c>
      <c r="E32" s="30"/>
      <c r="F32" s="25">
        <f>ROUND(D32*E32,0)</f>
        <v>0</v>
      </c>
    </row>
    <row r="33" spans="1:6" s="26" customFormat="1" ht="30" customHeight="1">
      <c r="A33" s="27" t="s">
        <v>41</v>
      </c>
      <c r="B33" s="28" t="s">
        <v>124</v>
      </c>
      <c r="C33" s="29" t="s">
        <v>31</v>
      </c>
      <c r="D33" s="31">
        <v>4760</v>
      </c>
      <c r="E33" s="30"/>
      <c r="F33" s="25">
        <f>ROUND(D33*E33,0)</f>
        <v>0</v>
      </c>
    </row>
    <row r="34" spans="1:6" s="26" customFormat="1" ht="33.75" customHeight="1">
      <c r="A34" s="27" t="s">
        <v>42</v>
      </c>
      <c r="B34" s="28" t="s">
        <v>125</v>
      </c>
      <c r="C34" s="29" t="s">
        <v>31</v>
      </c>
      <c r="D34" s="31">
        <v>60</v>
      </c>
      <c r="E34" s="30"/>
      <c r="F34" s="25">
        <f>ROUND(D34*E34,0)</f>
        <v>0</v>
      </c>
    </row>
    <row r="35" spans="1:6" s="26" customFormat="1" ht="30" customHeight="1">
      <c r="A35" s="27" t="s">
        <v>126</v>
      </c>
      <c r="B35" s="28" t="s">
        <v>127</v>
      </c>
      <c r="C35" s="29" t="s">
        <v>39</v>
      </c>
      <c r="D35" s="31"/>
      <c r="E35" s="30"/>
      <c r="F35" s="25"/>
    </row>
    <row r="36" spans="1:6" s="26" customFormat="1" ht="30" customHeight="1">
      <c r="A36" s="27" t="s">
        <v>40</v>
      </c>
      <c r="B36" s="28" t="s">
        <v>143</v>
      </c>
      <c r="C36" s="29" t="s">
        <v>28</v>
      </c>
      <c r="D36" s="31">
        <v>75</v>
      </c>
      <c r="E36" s="30"/>
      <c r="F36" s="25">
        <f>ROUND(D36*E36,0)</f>
        <v>0</v>
      </c>
    </row>
    <row r="37" spans="1:6" s="18" customFormat="1" ht="39" customHeight="1">
      <c r="A37" s="39" t="s">
        <v>46</v>
      </c>
      <c r="B37" s="39"/>
      <c r="C37" s="39"/>
      <c r="D37" s="40">
        <f>ROUND(SUM(F7:F36),0)</f>
        <v>0</v>
      </c>
      <c r="E37" s="40"/>
      <c r="F37" s="17" t="s">
        <v>19</v>
      </c>
    </row>
  </sheetData>
  <sheetProtection password="D409" sheet="1"/>
  <protectedRanges>
    <protectedRange sqref="E7 E10 E13:E14 E16 E19 E22:E23 E25 E28 E30 E32:E34 E36" name="区域1"/>
  </protectedRanges>
  <mergeCells count="6">
    <mergeCell ref="A1:F1"/>
    <mergeCell ref="B2:D2"/>
    <mergeCell ref="E2:F2"/>
    <mergeCell ref="A3:F3"/>
    <mergeCell ref="A37:C37"/>
    <mergeCell ref="D37:E37"/>
  </mergeCells>
  <printOptions horizontalCentered="1"/>
  <pageMargins left="0.7480314960629921" right="0.7480314960629921" top="0.7874015748031497" bottom="1.22" header="0.5118110236220472" footer="0.81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11.00390625" style="13" customWidth="1"/>
    <col min="2" max="2" width="27.00390625" style="7" customWidth="1"/>
    <col min="3" max="3" width="7.125" style="7" customWidth="1"/>
    <col min="4" max="4" width="11.625" style="34" customWidth="1"/>
    <col min="5" max="5" width="11.375" style="15" customWidth="1"/>
    <col min="6" max="6" width="12.75390625" style="15" customWidth="1"/>
    <col min="7" max="7" width="9.00390625" style="7" customWidth="1"/>
    <col min="8" max="8" width="45.00390625" style="7" bestFit="1" customWidth="1"/>
    <col min="9" max="9" width="13.875" style="7" bestFit="1" customWidth="1"/>
    <col min="10" max="16384" width="9.00390625" style="7" customWidth="1"/>
  </cols>
  <sheetData>
    <row r="1" spans="1:6" ht="43.5" customHeight="1">
      <c r="A1" s="36" t="s">
        <v>0</v>
      </c>
      <c r="B1" s="36"/>
      <c r="C1" s="36"/>
      <c r="D1" s="36"/>
      <c r="E1" s="36"/>
      <c r="F1" s="36"/>
    </row>
    <row r="2" spans="1:6" ht="41.25" customHeight="1">
      <c r="A2" s="13" t="s">
        <v>18</v>
      </c>
      <c r="B2" s="42" t="str">
        <f>'第100章'!B2:D2</f>
        <v>延庆区滦赤路(K137+459-K141+559、K153+900-K159+500)大修工程</v>
      </c>
      <c r="C2" s="42"/>
      <c r="D2" s="42"/>
      <c r="E2" s="43" t="s">
        <v>6</v>
      </c>
      <c r="F2" s="43"/>
    </row>
    <row r="3" spans="1:6" ht="36" customHeight="1">
      <c r="A3" s="38" t="s">
        <v>129</v>
      </c>
      <c r="B3" s="38"/>
      <c r="C3" s="38"/>
      <c r="D3" s="38"/>
      <c r="E3" s="38"/>
      <c r="F3" s="38"/>
    </row>
    <row r="4" spans="1:6" ht="36" customHeight="1">
      <c r="A4" s="9" t="s">
        <v>20</v>
      </c>
      <c r="B4" s="10" t="s">
        <v>21</v>
      </c>
      <c r="C4" s="10" t="s">
        <v>1</v>
      </c>
      <c r="D4" s="17" t="s">
        <v>2</v>
      </c>
      <c r="E4" s="17" t="s">
        <v>3</v>
      </c>
      <c r="F4" s="17" t="s">
        <v>4</v>
      </c>
    </row>
    <row r="5" spans="1:6" s="26" customFormat="1" ht="31.5" customHeight="1">
      <c r="A5" s="27">
        <v>420</v>
      </c>
      <c r="B5" s="28" t="s">
        <v>130</v>
      </c>
      <c r="C5" s="29" t="s">
        <v>39</v>
      </c>
      <c r="D5" s="31"/>
      <c r="E5" s="30"/>
      <c r="F5" s="25"/>
    </row>
    <row r="6" spans="1:6" s="26" customFormat="1" ht="31.5" customHeight="1">
      <c r="A6" s="27" t="s">
        <v>131</v>
      </c>
      <c r="B6" s="28" t="s">
        <v>132</v>
      </c>
      <c r="C6" s="29" t="s">
        <v>39</v>
      </c>
      <c r="D6" s="31"/>
      <c r="E6" s="30"/>
      <c r="F6" s="25"/>
    </row>
    <row r="7" spans="1:6" s="26" customFormat="1" ht="31.5" customHeight="1">
      <c r="A7" s="27" t="s">
        <v>40</v>
      </c>
      <c r="B7" s="28" t="s">
        <v>133</v>
      </c>
      <c r="C7" s="29" t="s">
        <v>74</v>
      </c>
      <c r="D7" s="31">
        <v>139</v>
      </c>
      <c r="E7" s="30"/>
      <c r="F7" s="25">
        <f>ROUND(D7*E7,0)</f>
        <v>0</v>
      </c>
    </row>
    <row r="8" spans="1:6" s="26" customFormat="1" ht="31.5" customHeight="1">
      <c r="A8" s="27" t="s">
        <v>41</v>
      </c>
      <c r="B8" s="28" t="s">
        <v>134</v>
      </c>
      <c r="C8" s="29" t="s">
        <v>74</v>
      </c>
      <c r="D8" s="31">
        <v>105</v>
      </c>
      <c r="E8" s="30"/>
      <c r="F8" s="25">
        <f>ROUND(D8*E8,0)</f>
        <v>0</v>
      </c>
    </row>
    <row r="9" spans="1:6" s="18" customFormat="1" ht="39" customHeight="1">
      <c r="A9" s="39" t="s">
        <v>128</v>
      </c>
      <c r="B9" s="39"/>
      <c r="C9" s="39"/>
      <c r="D9" s="40">
        <f>ROUND(SUM(F7:F8),0)</f>
        <v>0</v>
      </c>
      <c r="E9" s="40"/>
      <c r="F9" s="17" t="s">
        <v>19</v>
      </c>
    </row>
  </sheetData>
  <sheetProtection password="D409" sheet="1"/>
  <protectedRanges>
    <protectedRange sqref="E7:E8" name="区域1"/>
  </protectedRanges>
  <mergeCells count="6">
    <mergeCell ref="A1:F1"/>
    <mergeCell ref="B2:D2"/>
    <mergeCell ref="E2:F2"/>
    <mergeCell ref="A3:F3"/>
    <mergeCell ref="A9:C9"/>
    <mergeCell ref="D9:E9"/>
  </mergeCells>
  <printOptions horizontalCentered="1"/>
  <pageMargins left="0.7480314960629921" right="0.7480314960629921" top="0.7874015748031497" bottom="1.22" header="0.5118110236220472" footer="5.08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9" sqref="D9:E9"/>
    </sheetView>
  </sheetViews>
  <sheetFormatPr defaultColWidth="9.00390625" defaultRowHeight="14.25"/>
  <cols>
    <col min="1" max="1" width="11.00390625" style="13" customWidth="1"/>
    <col min="2" max="2" width="27.00390625" style="7" customWidth="1"/>
    <col min="3" max="3" width="7.125" style="7" customWidth="1"/>
    <col min="4" max="4" width="11.625" style="35" customWidth="1"/>
    <col min="5" max="5" width="11.375" style="15" customWidth="1"/>
    <col min="6" max="6" width="12.75390625" style="15" customWidth="1"/>
    <col min="7" max="7" width="9.00390625" style="7" customWidth="1"/>
    <col min="8" max="8" width="45.00390625" style="7" bestFit="1" customWidth="1"/>
    <col min="9" max="9" width="13.875" style="7" bestFit="1" customWidth="1"/>
    <col min="10" max="16384" width="9.00390625" style="7" customWidth="1"/>
  </cols>
  <sheetData>
    <row r="1" spans="1:6" ht="43.5" customHeight="1">
      <c r="A1" s="36" t="s">
        <v>0</v>
      </c>
      <c r="B1" s="36"/>
      <c r="C1" s="36"/>
      <c r="D1" s="36"/>
      <c r="E1" s="36"/>
      <c r="F1" s="36"/>
    </row>
    <row r="2" spans="1:6" ht="41.25" customHeight="1">
      <c r="A2" s="13" t="s">
        <v>18</v>
      </c>
      <c r="B2" s="42" t="str">
        <f>'第100章'!B2:D2</f>
        <v>延庆区滦赤路(K137+459-K141+559、K153+900-K159+500)大修工程</v>
      </c>
      <c r="C2" s="42"/>
      <c r="D2" s="42"/>
      <c r="E2" s="43" t="s">
        <v>6</v>
      </c>
      <c r="F2" s="43"/>
    </row>
    <row r="3" spans="1:6" ht="36" customHeight="1">
      <c r="A3" s="38" t="s">
        <v>136</v>
      </c>
      <c r="B3" s="38"/>
      <c r="C3" s="38"/>
      <c r="D3" s="38"/>
      <c r="E3" s="38"/>
      <c r="F3" s="38"/>
    </row>
    <row r="4" spans="1:6" ht="36" customHeight="1">
      <c r="A4" s="9" t="s">
        <v>20</v>
      </c>
      <c r="B4" s="10" t="s">
        <v>21</v>
      </c>
      <c r="C4" s="10" t="s">
        <v>1</v>
      </c>
      <c r="D4" s="17" t="s">
        <v>2</v>
      </c>
      <c r="E4" s="17" t="s">
        <v>3</v>
      </c>
      <c r="F4" s="17" t="s">
        <v>4</v>
      </c>
    </row>
    <row r="5" spans="1:6" s="26" customFormat="1" ht="31.5" customHeight="1">
      <c r="A5" s="27">
        <v>704</v>
      </c>
      <c r="B5" s="28" t="s">
        <v>137</v>
      </c>
      <c r="C5" s="29" t="s">
        <v>39</v>
      </c>
      <c r="D5" s="31"/>
      <c r="E5" s="30"/>
      <c r="F5" s="25"/>
    </row>
    <row r="6" spans="1:6" s="26" customFormat="1" ht="31.5" customHeight="1">
      <c r="A6" s="27" t="s">
        <v>138</v>
      </c>
      <c r="B6" s="28" t="s">
        <v>139</v>
      </c>
      <c r="C6" s="29" t="s">
        <v>39</v>
      </c>
      <c r="D6" s="31"/>
      <c r="E6" s="30"/>
      <c r="F6" s="25"/>
    </row>
    <row r="7" spans="1:6" s="26" customFormat="1" ht="31.5" customHeight="1">
      <c r="A7" s="27" t="s">
        <v>40</v>
      </c>
      <c r="B7" s="28" t="s">
        <v>140</v>
      </c>
      <c r="C7" s="29" t="s">
        <v>141</v>
      </c>
      <c r="D7" s="32">
        <v>15</v>
      </c>
      <c r="E7" s="30"/>
      <c r="F7" s="25">
        <f>ROUND(D7*E7,0)</f>
        <v>0</v>
      </c>
    </row>
    <row r="8" spans="1:6" s="26" customFormat="1" ht="31.5" customHeight="1">
      <c r="A8" s="27" t="s">
        <v>41</v>
      </c>
      <c r="B8" s="28" t="s">
        <v>142</v>
      </c>
      <c r="C8" s="29" t="s">
        <v>141</v>
      </c>
      <c r="D8" s="32">
        <v>113</v>
      </c>
      <c r="E8" s="30"/>
      <c r="F8" s="25">
        <f>ROUND(D8*E8,0)</f>
        <v>0</v>
      </c>
    </row>
    <row r="9" spans="1:6" s="18" customFormat="1" ht="39" customHeight="1">
      <c r="A9" s="39" t="s">
        <v>135</v>
      </c>
      <c r="B9" s="39"/>
      <c r="C9" s="39"/>
      <c r="D9" s="40">
        <f>ROUND(SUM(F7:F8),0)</f>
        <v>0</v>
      </c>
      <c r="E9" s="40"/>
      <c r="F9" s="17" t="s">
        <v>19</v>
      </c>
    </row>
  </sheetData>
  <sheetProtection password="D409" sheet="1"/>
  <protectedRanges>
    <protectedRange sqref="E7:E8" name="区域1"/>
  </protectedRanges>
  <mergeCells count="6">
    <mergeCell ref="A1:F1"/>
    <mergeCell ref="B2:D2"/>
    <mergeCell ref="E2:F2"/>
    <mergeCell ref="A3:F3"/>
    <mergeCell ref="A9:C9"/>
    <mergeCell ref="D9:E9"/>
  </mergeCells>
  <printOptions horizontalCentered="1"/>
  <pageMargins left="0.7480314960629921" right="0.7480314960629921" top="0.7874015748031497" bottom="1.22" header="0.5118110236220472" footer="5.08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G15" sqref="G15"/>
    </sheetView>
  </sheetViews>
  <sheetFormatPr defaultColWidth="9.00390625" defaultRowHeight="14.25"/>
  <cols>
    <col min="1" max="1" width="6.75390625" style="1" customWidth="1"/>
    <col min="2" max="2" width="10.00390625" style="1" customWidth="1"/>
    <col min="3" max="3" width="44.125" style="1" customWidth="1"/>
    <col min="4" max="4" width="20.75390625" style="1" customWidth="1"/>
    <col min="5" max="16384" width="9.00390625" style="1" customWidth="1"/>
  </cols>
  <sheetData>
    <row r="1" spans="1:4" ht="42.75" customHeight="1">
      <c r="A1" s="46" t="s">
        <v>7</v>
      </c>
      <c r="B1" s="46"/>
      <c r="C1" s="46"/>
      <c r="D1" s="46"/>
    </row>
    <row r="2" spans="1:4" s="2" customFormat="1" ht="38.25" customHeight="1">
      <c r="A2" s="51" t="str">
        <f>"工程名称："&amp;'第100章'!B2</f>
        <v>工程名称：延庆区滦赤路(K137+459-K141+559、K153+900-K159+500)大修工程</v>
      </c>
      <c r="B2" s="51"/>
      <c r="C2" s="51"/>
      <c r="D2" s="51"/>
    </row>
    <row r="3" spans="1:4" s="3" customFormat="1" ht="36" customHeight="1">
      <c r="A3" s="4" t="s">
        <v>8</v>
      </c>
      <c r="B3" s="4" t="s">
        <v>9</v>
      </c>
      <c r="C3" s="4" t="s">
        <v>10</v>
      </c>
      <c r="D3" s="5" t="s">
        <v>34</v>
      </c>
    </row>
    <row r="4" spans="1:4" s="3" customFormat="1" ht="32.25" customHeight="1">
      <c r="A4" s="6">
        <v>1</v>
      </c>
      <c r="B4" s="6">
        <v>100</v>
      </c>
      <c r="C4" s="6" t="s">
        <v>11</v>
      </c>
      <c r="D4" s="53">
        <f>'第100章'!D13</f>
        <v>0</v>
      </c>
    </row>
    <row r="5" spans="1:4" s="3" customFormat="1" ht="32.25" customHeight="1">
      <c r="A5" s="6">
        <v>2</v>
      </c>
      <c r="B5" s="6">
        <v>200</v>
      </c>
      <c r="C5" s="6" t="s">
        <v>12</v>
      </c>
      <c r="D5" s="53">
        <f>'第200章'!D24</f>
        <v>0</v>
      </c>
    </row>
    <row r="6" spans="1:4" s="3" customFormat="1" ht="32.25" customHeight="1">
      <c r="A6" s="6">
        <v>3</v>
      </c>
      <c r="B6" s="6">
        <v>300</v>
      </c>
      <c r="C6" s="6" t="s">
        <v>13</v>
      </c>
      <c r="D6" s="53">
        <f>'第300章'!D37</f>
        <v>0</v>
      </c>
    </row>
    <row r="7" spans="1:4" s="3" customFormat="1" ht="32.25" customHeight="1">
      <c r="A7" s="6">
        <v>4</v>
      </c>
      <c r="B7" s="6">
        <v>400</v>
      </c>
      <c r="C7" s="6" t="s">
        <v>14</v>
      </c>
      <c r="D7" s="53">
        <f>'第400章 '!D9:E9</f>
        <v>0</v>
      </c>
    </row>
    <row r="8" spans="1:4" s="3" customFormat="1" ht="32.25" customHeight="1">
      <c r="A8" s="6">
        <v>5</v>
      </c>
      <c r="B8" s="6">
        <v>500</v>
      </c>
      <c r="C8" s="6" t="s">
        <v>15</v>
      </c>
      <c r="D8" s="53"/>
    </row>
    <row r="9" spans="1:4" s="3" customFormat="1" ht="32.25" customHeight="1">
      <c r="A9" s="6">
        <v>6</v>
      </c>
      <c r="B9" s="6">
        <v>600</v>
      </c>
      <c r="C9" s="6" t="s">
        <v>16</v>
      </c>
      <c r="D9" s="53"/>
    </row>
    <row r="10" spans="1:4" s="3" customFormat="1" ht="32.25" customHeight="1">
      <c r="A10" s="6">
        <v>7</v>
      </c>
      <c r="B10" s="6">
        <v>700</v>
      </c>
      <c r="C10" s="6" t="s">
        <v>17</v>
      </c>
      <c r="D10" s="53">
        <f>'第700章'!D9</f>
        <v>0</v>
      </c>
    </row>
    <row r="11" spans="1:4" s="3" customFormat="1" ht="32.25" customHeight="1">
      <c r="A11" s="6">
        <v>8</v>
      </c>
      <c r="B11" s="47" t="s">
        <v>32</v>
      </c>
      <c r="C11" s="47"/>
      <c r="D11" s="53">
        <f>SUM(D4:D10)</f>
        <v>0</v>
      </c>
    </row>
    <row r="12" spans="1:4" s="3" customFormat="1" ht="34.5" customHeight="1">
      <c r="A12" s="6">
        <v>9</v>
      </c>
      <c r="B12" s="47" t="s">
        <v>33</v>
      </c>
      <c r="C12" s="47"/>
      <c r="D12" s="53"/>
    </row>
    <row r="13" spans="1:4" s="3" customFormat="1" ht="34.5" customHeight="1">
      <c r="A13" s="6">
        <v>10</v>
      </c>
      <c r="B13" s="48" t="s">
        <v>53</v>
      </c>
      <c r="C13" s="47"/>
      <c r="D13" s="53">
        <f>ROUND((18327555*1.5%),)</f>
        <v>274913</v>
      </c>
    </row>
    <row r="14" spans="1:4" s="3" customFormat="1" ht="36.75" customHeight="1">
      <c r="A14" s="6">
        <v>11</v>
      </c>
      <c r="B14" s="49" t="s">
        <v>52</v>
      </c>
      <c r="C14" s="50"/>
      <c r="D14" s="53">
        <f>ROUND(D11-D12-D13,0)</f>
        <v>-274913</v>
      </c>
    </row>
    <row r="15" spans="1:4" s="3" customFormat="1" ht="36.75" customHeight="1">
      <c r="A15" s="6">
        <v>12</v>
      </c>
      <c r="B15" s="52" t="s">
        <v>75</v>
      </c>
      <c r="C15" s="50"/>
      <c r="D15" s="53">
        <f>ROUND((D14*3%),)</f>
        <v>-8247</v>
      </c>
    </row>
    <row r="16" spans="1:4" s="3" customFormat="1" ht="38.25" customHeight="1">
      <c r="A16" s="6">
        <v>13</v>
      </c>
      <c r="B16" s="44" t="s">
        <v>51</v>
      </c>
      <c r="C16" s="45"/>
      <c r="D16" s="53">
        <f>D11+D15</f>
        <v>-8247</v>
      </c>
    </row>
  </sheetData>
  <sheetProtection password="D409" sheet="1"/>
  <mergeCells count="8">
    <mergeCell ref="B16:C16"/>
    <mergeCell ref="A1:D1"/>
    <mergeCell ref="B11:C11"/>
    <mergeCell ref="B12:C12"/>
    <mergeCell ref="B13:C13"/>
    <mergeCell ref="B14:C14"/>
    <mergeCell ref="A2:D2"/>
    <mergeCell ref="B15:C15"/>
  </mergeCells>
  <printOptions horizontalCentered="1"/>
  <pageMargins left="0.7" right="0.57" top="0.88" bottom="1.36" header="0.31496062992125984" footer="1.94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2019-04-09T08:39:55Z</cp:lastPrinted>
  <dcterms:created xsi:type="dcterms:W3CDTF">2008-04-07T07:00:19Z</dcterms:created>
  <dcterms:modified xsi:type="dcterms:W3CDTF">2019-04-09T08:40:43Z</dcterms:modified>
  <cp:category/>
  <cp:version/>
  <cp:contentType/>
  <cp:contentStatus/>
</cp:coreProperties>
</file>