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9930" tabRatio="610" activeTab="4"/>
  </bookViews>
  <sheets>
    <sheet name="第100章 (密三路)" sheetId="1" r:id="rId1"/>
    <sheet name="第600章（密三路）" sheetId="2" r:id="rId2"/>
    <sheet name="第100章（平兴路）" sheetId="3" r:id="rId3"/>
    <sheet name="第600章（平兴路） " sheetId="4" r:id="rId4"/>
    <sheet name="汇总表" sheetId="5" r:id="rId5"/>
  </sheets>
  <definedNames>
    <definedName name="_xlnm.Print_Area" localSheetId="3">'第600章（平兴路） '!$A$1:$F$22</definedName>
    <definedName name="_xlnm.Print_Area" localSheetId="4">'汇总表'!$A$1:$F$16</definedName>
    <definedName name="_xlnm.Print_Titles" localSheetId="1">'第600章（密三路）'!$1:$4</definedName>
    <definedName name="_xlnm.Print_Titles" localSheetId="3">'第600章（平兴路） '!$1:$4</definedName>
  </definedNames>
  <calcPr fullCalcOnLoad="1"/>
</workbook>
</file>

<file path=xl/sharedStrings.xml><?xml version="1.0" encoding="utf-8"?>
<sst xmlns="http://schemas.openxmlformats.org/spreadsheetml/2006/main" count="219" uniqueCount="122">
  <si>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</si>
  <si>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</si>
  <si>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</si>
  <si>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</si>
  <si>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</si>
  <si>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</si>
  <si>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</si>
  <si>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</si>
  <si>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</si>
  <si>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</si>
  <si>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</si>
  <si>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</si>
  <si>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</si>
  <si>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</si>
  <si>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</si>
  <si>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</si>
  <si>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</si>
  <si>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</si>
  <si>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</si>
  <si>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</si>
  <si>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</si>
  <si>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</si>
  <si>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</si>
  <si>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</si>
  <si>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</si>
  <si>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</si>
  <si>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</si>
  <si>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</si>
  <si>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</si>
  <si>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</si>
  <si>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</si>
  <si>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</si>
  <si>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</si>
  <si>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</si>
  <si>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</si>
  <si>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t/>
  </si>
  <si>
    <t>桥梁、涵洞</t>
  </si>
  <si>
    <t>清单  第600章 合计   人民币</t>
  </si>
  <si>
    <t>102</t>
  </si>
  <si>
    <t>工程管理</t>
  </si>
  <si>
    <t>道路交通标志</t>
  </si>
  <si>
    <t>604-1</t>
  </si>
  <si>
    <t>单柱式交通标志</t>
  </si>
  <si>
    <t>-a</t>
  </si>
  <si>
    <t>套</t>
  </si>
  <si>
    <t>-b</t>
  </si>
  <si>
    <t>604-14</t>
  </si>
  <si>
    <t>个</t>
  </si>
  <si>
    <t>道路交通标线</t>
  </si>
  <si>
    <t>605-1</t>
  </si>
  <si>
    <t>热熔型涂料路面标线</t>
  </si>
  <si>
    <t>热熔标线</t>
  </si>
  <si>
    <t>m2</t>
  </si>
  <si>
    <t>平谷区平兴路(K0+000-K8+626)预防性养护工程-交通工程</t>
  </si>
  <si>
    <t>小路口停让标志（正八边形80，玻璃钢）</t>
  </si>
  <si>
    <t>604-8</t>
  </si>
  <si>
    <t>道口标注（圆形） D=120mm</t>
  </si>
  <si>
    <t>减速标线（薄层铺装）</t>
  </si>
  <si>
    <t>护栏</t>
  </si>
  <si>
    <t>602-3</t>
  </si>
  <si>
    <t>波形梁钢护栏</t>
  </si>
  <si>
    <t>m</t>
  </si>
  <si>
    <t>604-10</t>
  </si>
  <si>
    <t>604-11</t>
  </si>
  <si>
    <t>防撞桶</t>
  </si>
  <si>
    <t>604-15</t>
  </si>
  <si>
    <t>拆除现状警示柱</t>
  </si>
  <si>
    <t>605-10</t>
  </si>
  <si>
    <t>路面标记</t>
  </si>
  <si>
    <t>"停"字标识</t>
  </si>
  <si>
    <r>
      <t>按上项（11）金额的</t>
    </r>
    <r>
      <rPr>
        <sz val="12"/>
        <rFont val="宋体"/>
        <family val="0"/>
      </rPr>
      <t>5</t>
    </r>
    <r>
      <rPr>
        <sz val="12"/>
        <rFont val="宋体"/>
        <family val="0"/>
      </rPr>
      <t>%</t>
    </r>
    <r>
      <rPr>
        <sz val="12"/>
        <rFont val="宋体"/>
        <family val="0"/>
      </rPr>
      <t>作为不可预见因素的暂定金额</t>
    </r>
  </si>
  <si>
    <t>波形梁钢护栏  B级(打入式)  三波</t>
  </si>
  <si>
    <t>公里碑  玻璃钢</t>
  </si>
  <si>
    <t>里程桩  玻璃钢</t>
  </si>
  <si>
    <t>清单合计减去材料、工程设备、专业工程暂估价、安全生产费合计(8-9-10=11)（评标价）</t>
  </si>
  <si>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</si>
  <si>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</si>
  <si>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</si>
  <si>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</si>
  <si>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</si>
  <si>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</si>
  <si>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</si>
  <si>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</si>
  <si>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</si>
  <si>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</si>
  <si>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工程管理</t>
  </si>
  <si>
    <t>清单  第100章 合计   人民币</t>
  </si>
  <si>
    <t>元</t>
  </si>
  <si>
    <t xml:space="preserve">  货币单位：人民币元</t>
  </si>
  <si>
    <t>新建A级波形钢板护栏</t>
  </si>
  <si>
    <t>-d</t>
  </si>
  <si>
    <t>原波形钢板护栏利用及新建</t>
  </si>
  <si>
    <t>隔离栅和防落物网</t>
  </si>
  <si>
    <t>603-6</t>
  </si>
  <si>
    <t>中央防撞隔离墩</t>
  </si>
  <si>
    <t>新增防撞隔离墩</t>
  </si>
  <si>
    <t>D=800mm（停让标志，八角形）</t>
  </si>
  <si>
    <t>D=800mm+600mm×1200mm（靠右行驶+线型诱导）</t>
  </si>
  <si>
    <t>道口标柱</t>
  </si>
  <si>
    <t>根</t>
  </si>
  <si>
    <t>消能桶</t>
  </si>
  <si>
    <t>热熔型标线</t>
  </si>
  <si>
    <t>人行横道线（虚面积）</t>
  </si>
  <si>
    <t>-c</t>
  </si>
  <si>
    <t>异型标线（菱形）</t>
  </si>
  <si>
    <t>导向箭头</t>
  </si>
  <si>
    <t>-e</t>
  </si>
  <si>
    <t>地面文字标记</t>
  </si>
  <si>
    <t>防眩设施</t>
  </si>
  <si>
    <t>606-1</t>
  </si>
  <si>
    <t>防眩板</t>
  </si>
  <si>
    <t>新增防眩板（成品，玻璃钢）</t>
  </si>
  <si>
    <t>块</t>
  </si>
  <si>
    <t>清单  第600章 合计   人民币</t>
  </si>
  <si>
    <t>清单     第600章  安全设施及预埋管线</t>
  </si>
  <si>
    <t>合计</t>
  </si>
  <si>
    <t>密三路</t>
  </si>
  <si>
    <t>平兴路</t>
  </si>
  <si>
    <t>工程名称：平谷区密三路（K44+000～K49+440）大修工程-交通工程
          平兴路（K0+000～K8+626）预防性养护工程-交通工程</t>
  </si>
  <si>
    <t>平谷区密三路(K44+000-K49+440)大修工程-交通工程</t>
  </si>
  <si>
    <t>清单     第600章  安全设施及预埋管线</t>
  </si>
  <si>
    <r>
      <t>已包含在清单合计中的安全生产费（投标控制价的1</t>
    </r>
    <r>
      <rPr>
        <sz val="12"/>
        <rFont val="宋体"/>
        <family val="0"/>
      </rPr>
      <t>.5%</t>
    </r>
    <r>
      <rPr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</si>
</sst>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0.000"/>
    <numFmt numFmtId="184" formatCode="#0.00"/>
    <numFmt numFmtId="185" formatCode="#0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;[Red]0.00"/>
    <numFmt numFmtId="192" formatCode="0.000"/>
    <numFmt numFmtId="193" formatCode="#0.0"/>
  </numFmts>
  <fonts count="36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u val="single"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6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5" applyNumberFormat="0" applyAlignment="0" applyProtection="0"/>
    <xf numFmtId="0" fontId="8" fillId="14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6" fillId="9" borderId="8" applyNumberFormat="0" applyAlignment="0" applyProtection="0"/>
    <xf numFmtId="0" fontId="22" fillId="3" borderId="5" applyNumberFormat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177" fontId="0" fillId="0" borderId="10" xfId="0" applyNumberFormat="1" applyFont="1" applyBorder="1" applyAlignment="1" applyProtection="1">
      <alignment horizontal="center" vertical="center" shrinkToFit="1"/>
      <protection hidden="1"/>
    </xf>
    <xf numFmtId="0" fontId="34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77" fontId="28" fillId="0" borderId="10" xfId="0" applyNumberFormat="1" applyFont="1" applyBorder="1" applyAlignment="1" applyProtection="1">
      <alignment horizontal="center" vertical="center" shrinkToFit="1"/>
      <protection hidden="1"/>
    </xf>
    <xf numFmtId="184" fontId="3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84" fontId="35" fillId="18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center" vertical="center" wrapText="1"/>
    </xf>
    <xf numFmtId="185" fontId="35" fillId="18" borderId="10" xfId="0" applyNumberFormat="1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183" fontId="35" fillId="18" borderId="10" xfId="0" applyNumberFormat="1" applyFont="1" applyFill="1" applyBorder="1" applyAlignment="1">
      <alignment horizontal="right" vertical="center" wrapText="1"/>
    </xf>
    <xf numFmtId="184" fontId="7" fillId="4" borderId="10" xfId="54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vertical="center"/>
    </xf>
    <xf numFmtId="184" fontId="35" fillId="19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8" fillId="18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48" applyFont="1" applyFill="1">
      <alignment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left" vertical="center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left" vertical="center" wrapText="1"/>
      <protection/>
    </xf>
    <xf numFmtId="177" fontId="7" fillId="0" borderId="10" xfId="48" applyNumberFormat="1" applyFont="1" applyFill="1" applyBorder="1" applyAlignment="1">
      <alignment horizontal="center" vertical="center" shrinkToFit="1"/>
      <protection/>
    </xf>
    <xf numFmtId="177" fontId="28" fillId="0" borderId="10" xfId="48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48" applyFont="1" applyFill="1">
      <alignment vertical="center"/>
      <protection/>
    </xf>
    <xf numFmtId="0" fontId="5" fillId="0" borderId="10" xfId="48" applyFont="1" applyFill="1" applyBorder="1" applyAlignment="1">
      <alignment vertical="center"/>
      <protection/>
    </xf>
    <xf numFmtId="0" fontId="5" fillId="0" borderId="0" xfId="48" applyFont="1" applyFill="1" applyAlignment="1">
      <alignment horizontal="center" vertical="center" wrapText="1"/>
      <protection/>
    </xf>
    <xf numFmtId="0" fontId="5" fillId="0" borderId="0" xfId="48" applyFont="1" applyFill="1">
      <alignment vertical="center"/>
      <protection/>
    </xf>
    <xf numFmtId="49" fontId="0" fillId="0" borderId="0" xfId="48" applyNumberFormat="1" applyFont="1" applyFill="1" applyBorder="1" applyAlignment="1">
      <alignment vertical="center"/>
      <protection/>
    </xf>
    <xf numFmtId="49" fontId="5" fillId="0" borderId="10" xfId="48" applyNumberFormat="1" applyFont="1" applyFill="1" applyBorder="1" applyAlignment="1">
      <alignment horizontal="center" vertical="center"/>
      <protection/>
    </xf>
    <xf numFmtId="0" fontId="5" fillId="0" borderId="10" xfId="48" applyNumberFormat="1" applyFont="1" applyFill="1" applyBorder="1" applyAlignment="1">
      <alignment horizontal="center" vertical="center" shrinkToFit="1"/>
      <protection/>
    </xf>
    <xf numFmtId="0" fontId="5" fillId="0" borderId="10" xfId="48" applyFont="1" applyFill="1" applyBorder="1" applyAlignment="1">
      <alignment horizontal="center" vertical="center" shrinkToFit="1"/>
      <protection/>
    </xf>
    <xf numFmtId="0" fontId="7" fillId="0" borderId="14" xfId="49" applyNumberFormat="1" applyFont="1" applyFill="1" applyBorder="1" applyAlignment="1">
      <alignment horizontal="center" vertical="center" wrapText="1"/>
      <protection/>
    </xf>
    <xf numFmtId="0" fontId="7" fillId="0" borderId="15" xfId="49" applyFont="1" applyFill="1" applyBorder="1" applyAlignment="1">
      <alignment horizontal="left" vertical="center" wrapText="1"/>
      <protection/>
    </xf>
    <xf numFmtId="0" fontId="7" fillId="0" borderId="15" xfId="49" applyFont="1" applyFill="1" applyBorder="1" applyAlignment="1">
      <alignment horizontal="center" vertical="center" wrapText="1"/>
      <protection/>
    </xf>
    <xf numFmtId="2" fontId="7" fillId="0" borderId="15" xfId="49" applyNumberFormat="1" applyFont="1" applyFill="1" applyBorder="1" applyAlignment="1">
      <alignment horizontal="center" vertical="center" wrapText="1"/>
      <protection/>
    </xf>
    <xf numFmtId="176" fontId="28" fillId="0" borderId="10" xfId="48" applyNumberFormat="1" applyFont="1" applyFill="1" applyBorder="1" applyAlignment="1">
      <alignment horizontal="center" vertical="center" shrinkToFit="1"/>
      <protection/>
    </xf>
    <xf numFmtId="0" fontId="7" fillId="0" borderId="14" xfId="49" applyFont="1" applyFill="1" applyBorder="1" applyAlignment="1">
      <alignment horizontal="center" vertical="center" wrapText="1"/>
      <protection/>
    </xf>
    <xf numFmtId="1" fontId="7" fillId="0" borderId="15" xfId="49" applyNumberFormat="1" applyFont="1" applyFill="1" applyBorder="1" applyAlignment="1">
      <alignment horizontal="center" vertical="center" wrapText="1"/>
      <protection/>
    </xf>
    <xf numFmtId="0" fontId="7" fillId="0" borderId="15" xfId="49" applyNumberFormat="1" applyFont="1" applyFill="1" applyBorder="1" applyAlignment="1">
      <alignment horizontal="center" vertical="center" wrapText="1"/>
      <protection/>
    </xf>
    <xf numFmtId="49" fontId="0" fillId="0" borderId="0" xfId="48" applyNumberFormat="1" applyFont="1" applyFill="1">
      <alignment vertical="center"/>
      <protection/>
    </xf>
    <xf numFmtId="0" fontId="0" fillId="0" borderId="0" xfId="48" applyNumberFormat="1" applyFont="1" applyFill="1" applyAlignment="1">
      <alignment horizontal="center" vertical="center" shrinkToFit="1"/>
      <protection/>
    </xf>
    <xf numFmtId="0" fontId="0" fillId="0" borderId="0" xfId="48" applyFont="1" applyFill="1" applyAlignment="1">
      <alignment vertical="center" shrinkToFi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1" fillId="0" borderId="0" xfId="48" applyFont="1" applyFill="1" applyAlignment="1">
      <alignment horizontal="center" vertical="center"/>
      <protection/>
    </xf>
    <xf numFmtId="0" fontId="0" fillId="0" borderId="16" xfId="48" applyFont="1" applyFill="1" applyBorder="1" applyAlignment="1">
      <alignment horizontal="left" vertical="center" wrapText="1" shrinkToFit="1"/>
      <protection/>
    </xf>
    <xf numFmtId="0" fontId="0" fillId="0" borderId="16" xfId="48" applyFont="1" applyFill="1" applyBorder="1" applyAlignment="1">
      <alignment horizontal="left" vertical="center" wrapText="1" shrinkToFit="1"/>
      <protection/>
    </xf>
    <xf numFmtId="0" fontId="0" fillId="0" borderId="16" xfId="48" applyFont="1" applyFill="1" applyBorder="1" applyAlignment="1">
      <alignment horizontal="center" vertical="center"/>
      <protection/>
    </xf>
    <xf numFmtId="0" fontId="30" fillId="0" borderId="10" xfId="48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right" vertical="center"/>
      <protection/>
    </xf>
    <xf numFmtId="177" fontId="29" fillId="0" borderId="10" xfId="48" applyNumberFormat="1" applyFont="1" applyFill="1" applyBorder="1" applyAlignment="1" applyProtection="1">
      <alignment horizontal="center" vertical="center" shrinkToFit="1"/>
      <protection hidden="1"/>
    </xf>
    <xf numFmtId="0" fontId="0" fillId="0" borderId="16" xfId="48" applyFont="1" applyFill="1" applyBorder="1" applyAlignment="1" applyProtection="1">
      <alignment horizontal="left" vertical="center" wrapText="1" shrinkToFit="1"/>
      <protection hidden="1"/>
    </xf>
    <xf numFmtId="0" fontId="0" fillId="0" borderId="0" xfId="48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left" vertical="center" shrinkToFit="1"/>
      <protection hidden="1"/>
    </xf>
    <xf numFmtId="0" fontId="0" fillId="0" borderId="16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/>
    </xf>
    <xf numFmtId="177" fontId="29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 shrinkToFit="1"/>
    </xf>
    <xf numFmtId="0" fontId="0" fillId="0" borderId="16" xfId="0" applyFont="1" applyBorder="1" applyAlignment="1">
      <alignment vertical="center" shrinkToFit="1"/>
    </xf>
    <xf numFmtId="177" fontId="35" fillId="0" borderId="11" xfId="0" applyNumberFormat="1" applyFont="1" applyBorder="1" applyAlignment="1">
      <alignment horizontal="center" vertical="center" shrinkToFit="1"/>
    </xf>
    <xf numFmtId="176" fontId="35" fillId="19" borderId="10" xfId="0" applyNumberFormat="1" applyFont="1" applyFill="1" applyBorder="1" applyAlignment="1">
      <alignment horizontal="center" vertical="center" shrinkToFit="1"/>
    </xf>
    <xf numFmtId="177" fontId="5" fillId="0" borderId="10" xfId="0" applyNumberFormat="1" applyFont="1" applyBorder="1" applyAlignment="1">
      <alignment horizontal="center" vertical="center" shrinkToFit="1"/>
    </xf>
    <xf numFmtId="177" fontId="5" fillId="0" borderId="10" xfId="0" applyNumberFormat="1" applyFont="1" applyBorder="1" applyAlignment="1" applyProtection="1">
      <alignment horizontal="center" vertical="center" shrinkToFit="1"/>
      <protection hidden="1"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7">
      <selection activeCell="E14" sqref="E14"/>
    </sheetView>
  </sheetViews>
  <sheetFormatPr defaultColWidth="9.00390625" defaultRowHeight="14.25"/>
  <cols>
    <col min="1" max="1" width="10.00390625" style="42" customWidth="1"/>
    <col min="2" max="2" width="31.125" style="42" customWidth="1"/>
    <col min="3" max="3" width="8.00390625" style="42" customWidth="1"/>
    <col min="4" max="4" width="9.125" style="42" customWidth="1"/>
    <col min="5" max="5" width="11.50390625" style="42" customWidth="1"/>
    <col min="6" max="6" width="12.375" style="42" customWidth="1"/>
    <col min="7" max="16384" width="9.00390625" style="42" customWidth="1"/>
  </cols>
  <sheetData>
    <row r="1" spans="1:6" ht="43.5" customHeight="1">
      <c r="A1" s="71" t="s">
        <v>75</v>
      </c>
      <c r="B1" s="71"/>
      <c r="C1" s="71"/>
      <c r="D1" s="71"/>
      <c r="E1" s="71"/>
      <c r="F1" s="71"/>
    </row>
    <row r="2" spans="1:6" ht="38.25" customHeight="1">
      <c r="A2" s="42" t="s">
        <v>76</v>
      </c>
      <c r="B2" s="72" t="s">
        <v>119</v>
      </c>
      <c r="C2" s="73"/>
      <c r="D2" s="73"/>
      <c r="E2" s="74" t="s">
        <v>77</v>
      </c>
      <c r="F2" s="74"/>
    </row>
    <row r="3" spans="1:6" ht="36" customHeight="1">
      <c r="A3" s="75" t="s">
        <v>78</v>
      </c>
      <c r="B3" s="75"/>
      <c r="C3" s="75"/>
      <c r="D3" s="75"/>
      <c r="E3" s="75"/>
      <c r="F3" s="75"/>
    </row>
    <row r="4" spans="1:6" ht="36" customHeight="1">
      <c r="A4" s="43" t="s">
        <v>79</v>
      </c>
      <c r="B4" s="43" t="s">
        <v>80</v>
      </c>
      <c r="C4" s="43" t="s">
        <v>81</v>
      </c>
      <c r="D4" s="43" t="s">
        <v>82</v>
      </c>
      <c r="E4" s="43" t="s">
        <v>83</v>
      </c>
      <c r="F4" s="43" t="s">
        <v>84</v>
      </c>
    </row>
    <row r="5" spans="1:6" ht="36" customHeight="1">
      <c r="A5" s="44">
        <v>102</v>
      </c>
      <c r="B5" s="45" t="s">
        <v>85</v>
      </c>
      <c r="C5" s="43"/>
      <c r="D5" s="43"/>
      <c r="E5" s="43"/>
      <c r="F5" s="43"/>
    </row>
    <row r="6" spans="1:6" s="50" customFormat="1" ht="38.25" customHeight="1">
      <c r="A6" s="46" t="s">
        <v>10</v>
      </c>
      <c r="B6" s="47" t="s">
        <v>11</v>
      </c>
      <c r="C6" s="46" t="s">
        <v>12</v>
      </c>
      <c r="D6" s="46">
        <v>1</v>
      </c>
      <c r="E6" s="48"/>
      <c r="F6" s="49">
        <f>ROUND(D6*E6,0)</f>
        <v>0</v>
      </c>
    </row>
    <row r="7" spans="1:6" s="50" customFormat="1" ht="38.25" customHeight="1">
      <c r="A7" s="46" t="s">
        <v>13</v>
      </c>
      <c r="B7" s="47" t="s">
        <v>14</v>
      </c>
      <c r="C7" s="46" t="s">
        <v>12</v>
      </c>
      <c r="D7" s="46">
        <v>1</v>
      </c>
      <c r="E7" s="48"/>
      <c r="F7" s="49">
        <f>ROUND(D7*E7,0)</f>
        <v>0</v>
      </c>
    </row>
    <row r="8" spans="1:6" s="50" customFormat="1" ht="38.25" customHeight="1">
      <c r="A8" s="46" t="s">
        <v>15</v>
      </c>
      <c r="B8" s="47" t="s">
        <v>16</v>
      </c>
      <c r="C8" s="46" t="s">
        <v>12</v>
      </c>
      <c r="D8" s="46">
        <v>1</v>
      </c>
      <c r="E8" s="48"/>
      <c r="F8" s="49">
        <f>ROUND(D8*E8,0)</f>
        <v>0</v>
      </c>
    </row>
    <row r="9" spans="1:6" s="50" customFormat="1" ht="39.75" customHeight="1">
      <c r="A9" s="46">
        <v>104</v>
      </c>
      <c r="B9" s="47" t="s">
        <v>18</v>
      </c>
      <c r="C9" s="46"/>
      <c r="D9" s="46"/>
      <c r="E9" s="48"/>
      <c r="F9" s="49"/>
    </row>
    <row r="10" spans="1:6" s="50" customFormat="1" ht="38.25" customHeight="1">
      <c r="A10" s="46" t="s">
        <v>17</v>
      </c>
      <c r="B10" s="47" t="s">
        <v>18</v>
      </c>
      <c r="C10" s="46" t="s">
        <v>12</v>
      </c>
      <c r="D10" s="46">
        <v>1</v>
      </c>
      <c r="E10" s="48"/>
      <c r="F10" s="49">
        <f>ROUND(D10*E10,0)</f>
        <v>0</v>
      </c>
    </row>
    <row r="11" spans="1:14" s="53" customFormat="1" ht="36" customHeight="1">
      <c r="A11" s="76" t="s">
        <v>86</v>
      </c>
      <c r="B11" s="76"/>
      <c r="C11" s="76"/>
      <c r="D11" s="77">
        <f>ROUND(SUM(F6:F10),0)</f>
        <v>0</v>
      </c>
      <c r="E11" s="77"/>
      <c r="F11" s="51" t="s">
        <v>87</v>
      </c>
      <c r="G11" s="52"/>
      <c r="H11" s="52"/>
      <c r="I11" s="52"/>
      <c r="J11" s="52"/>
      <c r="K11" s="52"/>
      <c r="L11" s="52"/>
      <c r="M11" s="52"/>
      <c r="N11" s="52"/>
    </row>
    <row r="12" ht="32.25" customHeight="1"/>
    <row r="13" ht="25.5" customHeight="1">
      <c r="A13" s="53"/>
    </row>
  </sheetData>
  <sheetProtection password="E796" sheet="1"/>
  <protectedRanges>
    <protectedRange sqref="E6:E8 E10" name="区域1"/>
  </protectedRanges>
  <mergeCells count="6">
    <mergeCell ref="A1:F1"/>
    <mergeCell ref="B2:D2"/>
    <mergeCell ref="E2:F2"/>
    <mergeCell ref="A3:F3"/>
    <mergeCell ref="A11:C11"/>
    <mergeCell ref="D11:E11"/>
  </mergeCells>
  <printOptions horizontalCentered="1"/>
  <pageMargins left="0.5118110236220472" right="0.5118110236220472" top="0.7480314960629921" bottom="0.7480314960629921" header="0.31496062992125984" footer="0.9055118110236221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E9" sqref="E9"/>
    </sheetView>
  </sheetViews>
  <sheetFormatPr defaultColWidth="9.00390625" defaultRowHeight="14.25"/>
  <cols>
    <col min="1" max="1" width="11.00390625" style="66" customWidth="1"/>
    <col min="2" max="2" width="28.75390625" style="42" customWidth="1"/>
    <col min="3" max="3" width="7.125" style="42" customWidth="1"/>
    <col min="4" max="4" width="11.625" style="67" customWidth="1"/>
    <col min="5" max="5" width="11.375" style="68" customWidth="1"/>
    <col min="6" max="6" width="14.625" style="68" customWidth="1"/>
    <col min="7" max="7" width="9.00390625" style="42" customWidth="1"/>
    <col min="8" max="8" width="45.00390625" style="42" bestFit="1" customWidth="1"/>
    <col min="9" max="9" width="13.875" style="42" bestFit="1" customWidth="1"/>
    <col min="10" max="16384" width="9.00390625" style="42" customWidth="1"/>
  </cols>
  <sheetData>
    <row r="1" spans="1:6" ht="43.5" customHeight="1">
      <c r="A1" s="71" t="s">
        <v>75</v>
      </c>
      <c r="B1" s="71"/>
      <c r="C1" s="71"/>
      <c r="D1" s="71"/>
      <c r="E1" s="71"/>
      <c r="F1" s="71"/>
    </row>
    <row r="2" spans="1:6" ht="41.25" customHeight="1">
      <c r="A2" s="54" t="s">
        <v>76</v>
      </c>
      <c r="B2" s="78" t="str">
        <f>'第100章 (密三路)'!B2:D2</f>
        <v>平谷区密三路(K44+000-K49+440)大修工程-交通工程</v>
      </c>
      <c r="C2" s="78"/>
      <c r="D2" s="78"/>
      <c r="E2" s="79" t="s">
        <v>88</v>
      </c>
      <c r="F2" s="79"/>
    </row>
    <row r="3" spans="1:6" ht="36" customHeight="1">
      <c r="A3" s="75" t="s">
        <v>114</v>
      </c>
      <c r="B3" s="75"/>
      <c r="C3" s="75"/>
      <c r="D3" s="75"/>
      <c r="E3" s="75"/>
      <c r="F3" s="75"/>
    </row>
    <row r="4" spans="1:6" ht="36" customHeight="1">
      <c r="A4" s="55" t="s">
        <v>79</v>
      </c>
      <c r="B4" s="43" t="s">
        <v>80</v>
      </c>
      <c r="C4" s="43" t="s">
        <v>81</v>
      </c>
      <c r="D4" s="56" t="s">
        <v>82</v>
      </c>
      <c r="E4" s="57" t="s">
        <v>83</v>
      </c>
      <c r="F4" s="57" t="s">
        <v>84</v>
      </c>
    </row>
    <row r="5" spans="1:6" s="50" customFormat="1" ht="32.25" customHeight="1">
      <c r="A5" s="58">
        <v>602</v>
      </c>
      <c r="B5" s="59" t="s">
        <v>58</v>
      </c>
      <c r="C5" s="60" t="s">
        <v>35</v>
      </c>
      <c r="D5" s="61"/>
      <c r="E5" s="62"/>
      <c r="F5" s="49"/>
    </row>
    <row r="6" spans="1:6" s="50" customFormat="1" ht="32.25" customHeight="1">
      <c r="A6" s="63" t="s">
        <v>59</v>
      </c>
      <c r="B6" s="59" t="s">
        <v>60</v>
      </c>
      <c r="C6" s="60" t="s">
        <v>35</v>
      </c>
      <c r="D6" s="64"/>
      <c r="E6" s="62"/>
      <c r="F6" s="49"/>
    </row>
    <row r="7" spans="1:6" s="50" customFormat="1" ht="32.25" customHeight="1">
      <c r="A7" s="63" t="s">
        <v>43</v>
      </c>
      <c r="B7" s="59" t="s">
        <v>89</v>
      </c>
      <c r="C7" s="60" t="s">
        <v>61</v>
      </c>
      <c r="D7" s="61">
        <v>96</v>
      </c>
      <c r="E7" s="62"/>
      <c r="F7" s="49">
        <f aca="true" t="shared" si="0" ref="F7:F28">ROUND(D7*E7,0)</f>
        <v>0</v>
      </c>
    </row>
    <row r="8" spans="1:6" s="50" customFormat="1" ht="32.25" customHeight="1">
      <c r="A8" s="63" t="s">
        <v>90</v>
      </c>
      <c r="B8" s="59" t="s">
        <v>91</v>
      </c>
      <c r="C8" s="60" t="s">
        <v>61</v>
      </c>
      <c r="D8" s="61">
        <v>96</v>
      </c>
      <c r="E8" s="62"/>
      <c r="F8" s="49">
        <f t="shared" si="0"/>
        <v>0</v>
      </c>
    </row>
    <row r="9" spans="1:6" s="50" customFormat="1" ht="32.25" customHeight="1">
      <c r="A9" s="58">
        <v>603</v>
      </c>
      <c r="B9" s="59" t="s">
        <v>92</v>
      </c>
      <c r="C9" s="60" t="s">
        <v>35</v>
      </c>
      <c r="D9" s="64"/>
      <c r="E9" s="62"/>
      <c r="F9" s="49"/>
    </row>
    <row r="10" spans="1:6" s="50" customFormat="1" ht="32.25" customHeight="1">
      <c r="A10" s="63" t="s">
        <v>93</v>
      </c>
      <c r="B10" s="59" t="s">
        <v>94</v>
      </c>
      <c r="C10" s="60" t="s">
        <v>35</v>
      </c>
      <c r="D10" s="64"/>
      <c r="E10" s="62"/>
      <c r="F10" s="49"/>
    </row>
    <row r="11" spans="1:6" s="50" customFormat="1" ht="32.25" customHeight="1">
      <c r="A11" s="63" t="s">
        <v>43</v>
      </c>
      <c r="B11" s="59" t="s">
        <v>95</v>
      </c>
      <c r="C11" s="60" t="s">
        <v>61</v>
      </c>
      <c r="D11" s="61">
        <v>1050</v>
      </c>
      <c r="E11" s="62"/>
      <c r="F11" s="49">
        <f t="shared" si="0"/>
        <v>0</v>
      </c>
    </row>
    <row r="12" spans="1:6" s="50" customFormat="1" ht="32.25" customHeight="1">
      <c r="A12" s="58">
        <v>604</v>
      </c>
      <c r="B12" s="59" t="s">
        <v>40</v>
      </c>
      <c r="C12" s="60" t="s">
        <v>35</v>
      </c>
      <c r="D12" s="64"/>
      <c r="E12" s="62"/>
      <c r="F12" s="49"/>
    </row>
    <row r="13" spans="1:6" s="50" customFormat="1" ht="32.25" customHeight="1">
      <c r="A13" s="63" t="s">
        <v>41</v>
      </c>
      <c r="B13" s="59" t="s">
        <v>42</v>
      </c>
      <c r="C13" s="60" t="s">
        <v>35</v>
      </c>
      <c r="D13" s="64"/>
      <c r="E13" s="62"/>
      <c r="F13" s="49"/>
    </row>
    <row r="14" spans="1:6" s="50" customFormat="1" ht="32.25" customHeight="1">
      <c r="A14" s="63" t="s">
        <v>43</v>
      </c>
      <c r="B14" s="59" t="s">
        <v>96</v>
      </c>
      <c r="C14" s="60" t="s">
        <v>44</v>
      </c>
      <c r="D14" s="65">
        <v>18</v>
      </c>
      <c r="E14" s="62"/>
      <c r="F14" s="49">
        <f t="shared" si="0"/>
        <v>0</v>
      </c>
    </row>
    <row r="15" spans="1:6" s="50" customFormat="1" ht="32.25" customHeight="1">
      <c r="A15" s="63" t="s">
        <v>45</v>
      </c>
      <c r="B15" s="59" t="s">
        <v>97</v>
      </c>
      <c r="C15" s="60" t="s">
        <v>44</v>
      </c>
      <c r="D15" s="65">
        <v>7</v>
      </c>
      <c r="E15" s="62"/>
      <c r="F15" s="49">
        <f t="shared" si="0"/>
        <v>0</v>
      </c>
    </row>
    <row r="16" spans="1:6" s="50" customFormat="1" ht="32.25" customHeight="1">
      <c r="A16" s="63" t="s">
        <v>46</v>
      </c>
      <c r="B16" s="59" t="s">
        <v>98</v>
      </c>
      <c r="C16" s="60" t="s">
        <v>99</v>
      </c>
      <c r="D16" s="65">
        <v>88</v>
      </c>
      <c r="E16" s="62"/>
      <c r="F16" s="49">
        <f t="shared" si="0"/>
        <v>0</v>
      </c>
    </row>
    <row r="17" spans="1:6" s="50" customFormat="1" ht="32.25" customHeight="1">
      <c r="A17" s="63" t="s">
        <v>65</v>
      </c>
      <c r="B17" s="59" t="s">
        <v>100</v>
      </c>
      <c r="C17" s="60" t="s">
        <v>47</v>
      </c>
      <c r="D17" s="65">
        <v>7</v>
      </c>
      <c r="E17" s="62"/>
      <c r="F17" s="49">
        <f t="shared" si="0"/>
        <v>0</v>
      </c>
    </row>
    <row r="18" spans="1:6" s="50" customFormat="1" ht="32.25" customHeight="1">
      <c r="A18" s="58">
        <v>605</v>
      </c>
      <c r="B18" s="59" t="s">
        <v>48</v>
      </c>
      <c r="C18" s="60" t="s">
        <v>35</v>
      </c>
      <c r="D18" s="65"/>
      <c r="E18" s="62"/>
      <c r="F18" s="49"/>
    </row>
    <row r="19" spans="1:6" s="50" customFormat="1" ht="32.25" customHeight="1">
      <c r="A19" s="63" t="s">
        <v>49</v>
      </c>
      <c r="B19" s="59" t="s">
        <v>50</v>
      </c>
      <c r="C19" s="60" t="s">
        <v>35</v>
      </c>
      <c r="D19" s="65"/>
      <c r="E19" s="62"/>
      <c r="F19" s="49"/>
    </row>
    <row r="20" spans="1:6" s="50" customFormat="1" ht="32.25" customHeight="1">
      <c r="A20" s="63" t="s">
        <v>43</v>
      </c>
      <c r="B20" s="59" t="s">
        <v>101</v>
      </c>
      <c r="C20" s="60" t="s">
        <v>52</v>
      </c>
      <c r="D20" s="61">
        <v>7109.985</v>
      </c>
      <c r="E20" s="62"/>
      <c r="F20" s="49">
        <f t="shared" si="0"/>
        <v>0</v>
      </c>
    </row>
    <row r="21" spans="1:6" s="50" customFormat="1" ht="32.25" customHeight="1">
      <c r="A21" s="63" t="s">
        <v>45</v>
      </c>
      <c r="B21" s="59" t="s">
        <v>102</v>
      </c>
      <c r="C21" s="60" t="s">
        <v>52</v>
      </c>
      <c r="D21" s="61">
        <v>2789</v>
      </c>
      <c r="E21" s="62"/>
      <c r="F21" s="49">
        <f t="shared" si="0"/>
        <v>0</v>
      </c>
    </row>
    <row r="22" spans="1:6" s="50" customFormat="1" ht="32.25" customHeight="1">
      <c r="A22" s="63" t="s">
        <v>103</v>
      </c>
      <c r="B22" s="59" t="s">
        <v>104</v>
      </c>
      <c r="C22" s="60" t="s">
        <v>52</v>
      </c>
      <c r="D22" s="61">
        <v>97</v>
      </c>
      <c r="E22" s="62"/>
      <c r="F22" s="49">
        <f t="shared" si="0"/>
        <v>0</v>
      </c>
    </row>
    <row r="23" spans="1:6" s="50" customFormat="1" ht="32.25" customHeight="1">
      <c r="A23" s="63" t="s">
        <v>90</v>
      </c>
      <c r="B23" s="59" t="s">
        <v>105</v>
      </c>
      <c r="C23" s="60" t="s">
        <v>47</v>
      </c>
      <c r="D23" s="65">
        <v>185</v>
      </c>
      <c r="E23" s="62"/>
      <c r="F23" s="49">
        <f t="shared" si="0"/>
        <v>0</v>
      </c>
    </row>
    <row r="24" spans="1:6" s="50" customFormat="1" ht="32.25" customHeight="1">
      <c r="A24" s="63" t="s">
        <v>106</v>
      </c>
      <c r="B24" s="59" t="s">
        <v>107</v>
      </c>
      <c r="C24" s="60" t="s">
        <v>47</v>
      </c>
      <c r="D24" s="65">
        <v>26</v>
      </c>
      <c r="E24" s="62"/>
      <c r="F24" s="49">
        <f t="shared" si="0"/>
        <v>0</v>
      </c>
    </row>
    <row r="25" spans="1:6" s="50" customFormat="1" ht="32.25" customHeight="1">
      <c r="A25" s="63" t="s">
        <v>67</v>
      </c>
      <c r="B25" s="59" t="s">
        <v>57</v>
      </c>
      <c r="C25" s="60" t="s">
        <v>52</v>
      </c>
      <c r="D25" s="65">
        <v>159.75</v>
      </c>
      <c r="E25" s="62"/>
      <c r="F25" s="49">
        <f t="shared" si="0"/>
        <v>0</v>
      </c>
    </row>
    <row r="26" spans="1:6" s="50" customFormat="1" ht="32.25" customHeight="1">
      <c r="A26" s="58">
        <v>606</v>
      </c>
      <c r="B26" s="59" t="s">
        <v>108</v>
      </c>
      <c r="C26" s="60" t="s">
        <v>35</v>
      </c>
      <c r="D26" s="65"/>
      <c r="E26" s="62"/>
      <c r="F26" s="49"/>
    </row>
    <row r="27" spans="1:6" s="50" customFormat="1" ht="32.25" customHeight="1">
      <c r="A27" s="63" t="s">
        <v>109</v>
      </c>
      <c r="B27" s="59" t="s">
        <v>110</v>
      </c>
      <c r="C27" s="60" t="s">
        <v>35</v>
      </c>
      <c r="D27" s="65"/>
      <c r="E27" s="62"/>
      <c r="F27" s="49"/>
    </row>
    <row r="28" spans="1:6" s="50" customFormat="1" ht="32.25" customHeight="1">
      <c r="A28" s="63" t="s">
        <v>43</v>
      </c>
      <c r="B28" s="59" t="s">
        <v>111</v>
      </c>
      <c r="C28" s="60" t="s">
        <v>112</v>
      </c>
      <c r="D28" s="65">
        <v>2100</v>
      </c>
      <c r="E28" s="62"/>
      <c r="F28" s="49">
        <f t="shared" si="0"/>
        <v>0</v>
      </c>
    </row>
    <row r="29" spans="1:6" s="53" customFormat="1" ht="41.25" customHeight="1">
      <c r="A29" s="76" t="s">
        <v>113</v>
      </c>
      <c r="B29" s="76"/>
      <c r="C29" s="76"/>
      <c r="D29" s="77">
        <f>ROUND(SUM(F6:F28),0)</f>
        <v>0</v>
      </c>
      <c r="E29" s="77"/>
      <c r="F29" s="57" t="s">
        <v>87</v>
      </c>
    </row>
  </sheetData>
  <sheetProtection password="E796" sheet="1"/>
  <protectedRanges>
    <protectedRange sqref="E7:E8 E11 E14:E17 E20:E25 E28" name="区域1"/>
  </protectedRanges>
  <mergeCells count="6">
    <mergeCell ref="A1:F1"/>
    <mergeCell ref="B2:D2"/>
    <mergeCell ref="E2:F2"/>
    <mergeCell ref="A3:F3"/>
    <mergeCell ref="A29:C29"/>
    <mergeCell ref="D29:E29"/>
  </mergeCells>
  <printOptions horizontalCentered="1"/>
  <pageMargins left="0.5511811023622047" right="0.5511811023622047" top="0.7874015748031497" bottom="0.9055118110236221" header="0.5118110236220472" footer="0.787401574803149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4">
      <selection activeCell="D11" sqref="D11:E11"/>
    </sheetView>
  </sheetViews>
  <sheetFormatPr defaultColWidth="9.00390625" defaultRowHeight="14.25"/>
  <cols>
    <col min="1" max="1" width="9.50390625" style="0" customWidth="1"/>
    <col min="2" max="2" width="28.625" style="0" customWidth="1"/>
    <col min="4" max="4" width="11.25390625" style="0" customWidth="1"/>
    <col min="5" max="5" width="11.625" style="0" customWidth="1"/>
    <col min="6" max="6" width="11.75390625" style="0" customWidth="1"/>
    <col min="8" max="8" width="11.625" style="0" bestFit="1" customWidth="1"/>
    <col min="9" max="9" width="14.50390625" style="0" customWidth="1"/>
  </cols>
  <sheetData>
    <row r="1" spans="1:6" ht="39.75" customHeight="1">
      <c r="A1" s="80" t="s">
        <v>0</v>
      </c>
      <c r="B1" s="80"/>
      <c r="C1" s="80"/>
      <c r="D1" s="80"/>
      <c r="E1" s="80"/>
      <c r="F1" s="80"/>
    </row>
    <row r="2" spans="1:6" ht="34.5" customHeight="1">
      <c r="A2" t="s">
        <v>1</v>
      </c>
      <c r="B2" s="81" t="s">
        <v>53</v>
      </c>
      <c r="C2" s="82"/>
      <c r="D2" s="82"/>
      <c r="E2" s="85" t="s">
        <v>2</v>
      </c>
      <c r="F2" s="85"/>
    </row>
    <row r="3" spans="1:6" s="5" customFormat="1" ht="34.5" customHeight="1">
      <c r="A3" s="83" t="s">
        <v>3</v>
      </c>
      <c r="B3" s="83"/>
      <c r="C3" s="83"/>
      <c r="D3" s="83"/>
      <c r="E3" s="83"/>
      <c r="F3" s="83"/>
    </row>
    <row r="4" spans="1:6" ht="34.5" customHeight="1">
      <c r="A4" s="4" t="s">
        <v>4</v>
      </c>
      <c r="B4" s="19" t="s">
        <v>5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35.25" customHeight="1">
      <c r="A5" s="7" t="s">
        <v>38</v>
      </c>
      <c r="B5" s="20" t="s">
        <v>39</v>
      </c>
      <c r="C5" s="7" t="s">
        <v>35</v>
      </c>
      <c r="D5" s="7" t="s">
        <v>35</v>
      </c>
      <c r="E5" s="18"/>
      <c r="F5" s="17"/>
    </row>
    <row r="6" spans="1:6" ht="35.25" customHeight="1">
      <c r="A6" s="7" t="s">
        <v>10</v>
      </c>
      <c r="B6" s="20" t="s">
        <v>11</v>
      </c>
      <c r="C6" s="7" t="s">
        <v>12</v>
      </c>
      <c r="D6" s="7">
        <v>1</v>
      </c>
      <c r="E6" s="98"/>
      <c r="F6" s="17">
        <f>ROUND(D6*E6,0)</f>
        <v>0</v>
      </c>
    </row>
    <row r="7" spans="1:6" ht="35.25" customHeight="1">
      <c r="A7" s="7" t="s">
        <v>13</v>
      </c>
      <c r="B7" s="20" t="s">
        <v>14</v>
      </c>
      <c r="C7" s="7" t="s">
        <v>12</v>
      </c>
      <c r="D7" s="7">
        <v>1</v>
      </c>
      <c r="E7" s="98"/>
      <c r="F7" s="17">
        <f>ROUND(D7*E7,0)</f>
        <v>0</v>
      </c>
    </row>
    <row r="8" spans="1:6" ht="35.25" customHeight="1">
      <c r="A8" s="7" t="s">
        <v>15</v>
      </c>
      <c r="B8" s="20" t="s">
        <v>16</v>
      </c>
      <c r="C8" s="7" t="s">
        <v>12</v>
      </c>
      <c r="D8" s="7">
        <v>1</v>
      </c>
      <c r="E8" s="98"/>
      <c r="F8" s="17">
        <f>ROUND(D8*E8,0)</f>
        <v>0</v>
      </c>
    </row>
    <row r="9" spans="1:6" ht="35.25" customHeight="1">
      <c r="A9" s="7">
        <v>104</v>
      </c>
      <c r="B9" s="20" t="s">
        <v>18</v>
      </c>
      <c r="C9" s="7" t="s">
        <v>35</v>
      </c>
      <c r="D9" s="7"/>
      <c r="E9" s="98"/>
      <c r="F9" s="17"/>
    </row>
    <row r="10" spans="1:9" ht="35.25" customHeight="1">
      <c r="A10" s="21" t="s">
        <v>17</v>
      </c>
      <c r="B10" s="22" t="s">
        <v>18</v>
      </c>
      <c r="C10" s="7" t="s">
        <v>12</v>
      </c>
      <c r="D10" s="7">
        <v>1</v>
      </c>
      <c r="E10" s="98"/>
      <c r="F10" s="17">
        <f>ROUND(D10*E10,0)</f>
        <v>0</v>
      </c>
      <c r="I10" s="33"/>
    </row>
    <row r="11" spans="1:14" s="36" customFormat="1" ht="39.75" customHeight="1">
      <c r="A11" s="84" t="s">
        <v>19</v>
      </c>
      <c r="B11" s="84"/>
      <c r="C11" s="84"/>
      <c r="D11" s="90">
        <f>ROUND(SUM(F6:F10),0)</f>
        <v>0</v>
      </c>
      <c r="E11" s="90"/>
      <c r="F11" s="37" t="s">
        <v>20</v>
      </c>
      <c r="G11" s="38"/>
      <c r="H11" s="38"/>
      <c r="I11" s="38"/>
      <c r="J11" s="38"/>
      <c r="K11" s="38"/>
      <c r="L11" s="38"/>
      <c r="M11" s="38"/>
      <c r="N11" s="38"/>
    </row>
    <row r="12" ht="32.25" customHeight="1"/>
    <row r="13" ht="25.5" customHeight="1">
      <c r="A13" s="6"/>
    </row>
  </sheetData>
  <sheetProtection password="E796" sheet="1"/>
  <protectedRanges>
    <protectedRange sqref="E6:E8 E10" name="区域1"/>
  </protectedRanges>
  <mergeCells count="6">
    <mergeCell ref="A1:F1"/>
    <mergeCell ref="B2:D2"/>
    <mergeCell ref="A3:F3"/>
    <mergeCell ref="A11:C11"/>
    <mergeCell ref="D11:E11"/>
    <mergeCell ref="E2:F2"/>
  </mergeCells>
  <printOptions/>
  <pageMargins left="0.7086614173228347" right="0.7086614173228347" top="0.9055118110236221" bottom="1.3385826771653544" header="0.31496062992125984" footer="2.2440944881889764"/>
  <pageSetup fitToHeight="0" horizontalDpi="600" verticalDpi="600" orientation="portrait" paperSize="9" r:id="rId1"/>
  <headerFooter>
    <oddFooter>&amp;L&amp;"宋体,加粗"投标人签署人签字：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7">
      <selection activeCell="E8" sqref="E8"/>
    </sheetView>
  </sheetViews>
  <sheetFormatPr defaultColWidth="9.00390625" defaultRowHeight="14.25"/>
  <cols>
    <col min="1" max="1" width="9.125" style="9" customWidth="1"/>
    <col min="2" max="2" width="27.625" style="8" customWidth="1"/>
    <col min="3" max="3" width="8.75390625" style="8" customWidth="1"/>
    <col min="4" max="4" width="10.50390625" style="15" customWidth="1"/>
    <col min="5" max="5" width="10.125" style="16" customWidth="1"/>
    <col min="6" max="6" width="11.625" style="16" customWidth="1"/>
    <col min="7" max="16384" width="9.00390625" style="8" customWidth="1"/>
  </cols>
  <sheetData>
    <row r="1" spans="1:6" ht="30.75" customHeight="1">
      <c r="A1" s="86" t="s">
        <v>0</v>
      </c>
      <c r="B1" s="86"/>
      <c r="C1" s="86"/>
      <c r="D1" s="86"/>
      <c r="E1" s="86"/>
      <c r="F1" s="86"/>
    </row>
    <row r="2" spans="1:6" ht="27.75" customHeight="1">
      <c r="A2" s="9" t="s">
        <v>1</v>
      </c>
      <c r="B2" s="87" t="str">
        <f>'第100章（平兴路）'!B2</f>
        <v>平谷区平兴路(K0+000-K8+626)预防性养护工程-交通工程</v>
      </c>
      <c r="C2" s="87"/>
      <c r="D2" s="87"/>
      <c r="E2" s="88" t="s">
        <v>21</v>
      </c>
      <c r="F2" s="88"/>
    </row>
    <row r="3" spans="1:6" ht="33.75" customHeight="1">
      <c r="A3" s="83" t="s">
        <v>120</v>
      </c>
      <c r="B3" s="89"/>
      <c r="C3" s="89"/>
      <c r="D3" s="89"/>
      <c r="E3" s="89"/>
      <c r="F3" s="89"/>
    </row>
    <row r="4" spans="1:6" ht="33.75" customHeight="1">
      <c r="A4" s="10" t="s">
        <v>4</v>
      </c>
      <c r="B4" s="11" t="s">
        <v>5</v>
      </c>
      <c r="C4" s="11" t="s">
        <v>6</v>
      </c>
      <c r="D4" s="12" t="s">
        <v>7</v>
      </c>
      <c r="E4" s="12" t="s">
        <v>8</v>
      </c>
      <c r="F4" s="12" t="s">
        <v>9</v>
      </c>
    </row>
    <row r="5" spans="1:6" ht="33" customHeight="1">
      <c r="A5" s="28">
        <v>602</v>
      </c>
      <c r="B5" s="27" t="s">
        <v>58</v>
      </c>
      <c r="C5" s="26" t="s">
        <v>35</v>
      </c>
      <c r="D5" s="31"/>
      <c r="E5" s="32"/>
      <c r="F5" s="13"/>
    </row>
    <row r="6" spans="1:6" ht="33" customHeight="1">
      <c r="A6" s="26" t="s">
        <v>59</v>
      </c>
      <c r="B6" s="27" t="s">
        <v>60</v>
      </c>
      <c r="C6" s="26" t="s">
        <v>35</v>
      </c>
      <c r="D6" s="24"/>
      <c r="E6" s="34"/>
      <c r="F6" s="17"/>
    </row>
    <row r="7" spans="1:6" ht="33" customHeight="1">
      <c r="A7" s="28" t="s">
        <v>43</v>
      </c>
      <c r="B7" s="27" t="s">
        <v>71</v>
      </c>
      <c r="C7" s="26" t="s">
        <v>61</v>
      </c>
      <c r="D7" s="24">
        <v>415</v>
      </c>
      <c r="E7" s="99"/>
      <c r="F7" s="17">
        <f aca="true" t="shared" si="0" ref="F7:F21">ROUND(D7*E7,0)</f>
        <v>0</v>
      </c>
    </row>
    <row r="8" spans="1:6" ht="33" customHeight="1">
      <c r="A8" s="26">
        <v>604</v>
      </c>
      <c r="B8" s="40" t="s">
        <v>40</v>
      </c>
      <c r="C8" s="28" t="s">
        <v>35</v>
      </c>
      <c r="D8" s="29"/>
      <c r="E8" s="99"/>
      <c r="F8" s="17"/>
    </row>
    <row r="9" spans="1:6" ht="33" customHeight="1">
      <c r="A9" s="30" t="s">
        <v>41</v>
      </c>
      <c r="B9" s="40" t="s">
        <v>42</v>
      </c>
      <c r="C9" s="28" t="s">
        <v>35</v>
      </c>
      <c r="D9" s="29"/>
      <c r="E9" s="99"/>
      <c r="F9" s="17"/>
    </row>
    <row r="10" spans="1:6" ht="33" customHeight="1">
      <c r="A10" s="30" t="s">
        <v>43</v>
      </c>
      <c r="B10" s="40" t="s">
        <v>54</v>
      </c>
      <c r="C10" s="28" t="s">
        <v>44</v>
      </c>
      <c r="D10" s="29">
        <v>34</v>
      </c>
      <c r="E10" s="99"/>
      <c r="F10" s="17">
        <f t="shared" si="0"/>
        <v>0</v>
      </c>
    </row>
    <row r="11" spans="1:6" ht="33" customHeight="1">
      <c r="A11" s="30" t="s">
        <v>55</v>
      </c>
      <c r="B11" s="40" t="s">
        <v>72</v>
      </c>
      <c r="C11" s="28" t="s">
        <v>47</v>
      </c>
      <c r="D11" s="29">
        <v>4</v>
      </c>
      <c r="E11" s="99"/>
      <c r="F11" s="17">
        <f t="shared" si="0"/>
        <v>0</v>
      </c>
    </row>
    <row r="12" spans="1:6" ht="33" customHeight="1">
      <c r="A12" s="30" t="s">
        <v>62</v>
      </c>
      <c r="B12" s="40" t="s">
        <v>73</v>
      </c>
      <c r="C12" s="28" t="s">
        <v>47</v>
      </c>
      <c r="D12" s="29">
        <v>35</v>
      </c>
      <c r="E12" s="99"/>
      <c r="F12" s="17">
        <f t="shared" si="0"/>
        <v>0</v>
      </c>
    </row>
    <row r="13" spans="1:6" ht="33" customHeight="1">
      <c r="A13" s="30" t="s">
        <v>63</v>
      </c>
      <c r="B13" s="40" t="s">
        <v>64</v>
      </c>
      <c r="C13" s="28" t="s">
        <v>47</v>
      </c>
      <c r="D13" s="29">
        <v>1</v>
      </c>
      <c r="E13" s="99"/>
      <c r="F13" s="17">
        <f t="shared" si="0"/>
        <v>0</v>
      </c>
    </row>
    <row r="14" spans="1:6" ht="33" customHeight="1">
      <c r="A14" s="30" t="s">
        <v>46</v>
      </c>
      <c r="B14" s="40" t="s">
        <v>56</v>
      </c>
      <c r="C14" s="28" t="s">
        <v>47</v>
      </c>
      <c r="D14" s="29">
        <v>162</v>
      </c>
      <c r="E14" s="99"/>
      <c r="F14" s="17">
        <f t="shared" si="0"/>
        <v>0</v>
      </c>
    </row>
    <row r="15" spans="1:6" ht="33" customHeight="1">
      <c r="A15" s="30" t="s">
        <v>65</v>
      </c>
      <c r="B15" s="40" t="s">
        <v>66</v>
      </c>
      <c r="C15" s="28" t="s">
        <v>47</v>
      </c>
      <c r="D15" s="29">
        <v>210</v>
      </c>
      <c r="E15" s="99"/>
      <c r="F15" s="17">
        <f t="shared" si="0"/>
        <v>0</v>
      </c>
    </row>
    <row r="16" spans="1:6" ht="33" customHeight="1">
      <c r="A16" s="30">
        <v>605</v>
      </c>
      <c r="B16" s="40" t="s">
        <v>48</v>
      </c>
      <c r="C16" s="28" t="s">
        <v>35</v>
      </c>
      <c r="D16" s="29"/>
      <c r="E16" s="99"/>
      <c r="F16" s="17"/>
    </row>
    <row r="17" spans="1:6" ht="33" customHeight="1">
      <c r="A17" s="30" t="s">
        <v>49</v>
      </c>
      <c r="B17" s="40" t="s">
        <v>50</v>
      </c>
      <c r="C17" s="28" t="s">
        <v>35</v>
      </c>
      <c r="D17" s="29"/>
      <c r="E17" s="99"/>
      <c r="F17" s="17"/>
    </row>
    <row r="18" spans="1:6" ht="33" customHeight="1">
      <c r="A18" s="30" t="s">
        <v>43</v>
      </c>
      <c r="B18" s="40" t="s">
        <v>51</v>
      </c>
      <c r="C18" s="28" t="s">
        <v>52</v>
      </c>
      <c r="D18" s="24">
        <v>4174.63</v>
      </c>
      <c r="E18" s="99"/>
      <c r="F18" s="17">
        <f t="shared" si="0"/>
        <v>0</v>
      </c>
    </row>
    <row r="19" spans="1:6" ht="33" customHeight="1">
      <c r="A19" s="30" t="s">
        <v>45</v>
      </c>
      <c r="B19" s="40" t="s">
        <v>57</v>
      </c>
      <c r="C19" s="28" t="s">
        <v>52</v>
      </c>
      <c r="D19" s="24">
        <v>276.75</v>
      </c>
      <c r="E19" s="99"/>
      <c r="F19" s="17">
        <f t="shared" si="0"/>
        <v>0</v>
      </c>
    </row>
    <row r="20" spans="1:7" ht="33" customHeight="1">
      <c r="A20" s="30" t="s">
        <v>67</v>
      </c>
      <c r="B20" s="39" t="s">
        <v>68</v>
      </c>
      <c r="C20" s="26" t="s">
        <v>35</v>
      </c>
      <c r="D20" s="29"/>
      <c r="E20" s="99"/>
      <c r="F20" s="17"/>
      <c r="G20" s="25"/>
    </row>
    <row r="21" spans="1:7" ht="33" customHeight="1">
      <c r="A21" s="26" t="s">
        <v>43</v>
      </c>
      <c r="B21" s="27" t="s">
        <v>69</v>
      </c>
      <c r="C21" s="28" t="s">
        <v>47</v>
      </c>
      <c r="D21" s="29">
        <v>17</v>
      </c>
      <c r="E21" s="99"/>
      <c r="F21" s="17">
        <f t="shared" si="0"/>
        <v>0</v>
      </c>
      <c r="G21" s="14"/>
    </row>
    <row r="22" spans="1:6" s="36" customFormat="1" ht="39" customHeight="1">
      <c r="A22" s="84" t="s">
        <v>37</v>
      </c>
      <c r="B22" s="84"/>
      <c r="C22" s="84"/>
      <c r="D22" s="90">
        <f>ROUND(SUM(F7:F21),0)</f>
        <v>0</v>
      </c>
      <c r="E22" s="90"/>
      <c r="F22" s="35" t="s">
        <v>20</v>
      </c>
    </row>
  </sheetData>
  <sheetProtection password="E796" sheet="1"/>
  <protectedRanges>
    <protectedRange sqref="E7 E10:E15 E18:E19 E21" name="区域1"/>
  </protectedRanges>
  <mergeCells count="6">
    <mergeCell ref="A1:F1"/>
    <mergeCell ref="B2:D2"/>
    <mergeCell ref="E2:F2"/>
    <mergeCell ref="A3:F3"/>
    <mergeCell ref="A22:C22"/>
    <mergeCell ref="D22:E22"/>
  </mergeCells>
  <printOptions horizontalCentered="1"/>
  <pageMargins left="0.7480314960629921" right="0.7480314960629921" top="0.7" bottom="1.3385826771653544" header="0.31496062992125984" footer="2.53"/>
  <pageSetup horizontalDpi="600" verticalDpi="600" orientation="portrait" paperSize="9" r:id="rId1"/>
  <headerFooter alignWithMargins="0">
    <oddFooter>&amp;L&amp;"宋体,加粗"投标人签署人签字：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0">
      <selection activeCell="H10" sqref="H10"/>
    </sheetView>
  </sheetViews>
  <sheetFormatPr defaultColWidth="9.00390625" defaultRowHeight="14.25"/>
  <cols>
    <col min="1" max="1" width="5.75390625" style="0" customWidth="1"/>
    <col min="2" max="2" width="7.75390625" style="0" customWidth="1"/>
    <col min="3" max="3" width="23.875" style="0" customWidth="1"/>
    <col min="4" max="6" width="14.75390625" style="0" customWidth="1"/>
  </cols>
  <sheetData>
    <row r="1" spans="1:6" ht="34.5" customHeight="1">
      <c r="A1" s="80" t="s">
        <v>22</v>
      </c>
      <c r="B1" s="80"/>
      <c r="C1" s="80"/>
      <c r="D1" s="80"/>
      <c r="E1" s="80"/>
      <c r="F1" s="80"/>
    </row>
    <row r="2" spans="1:6" ht="42.75" customHeight="1">
      <c r="A2" s="96" t="s">
        <v>118</v>
      </c>
      <c r="B2" s="97"/>
      <c r="C2" s="97"/>
      <c r="D2" s="97"/>
      <c r="E2" s="97"/>
      <c r="F2" s="1" t="s">
        <v>21</v>
      </c>
    </row>
    <row r="3" spans="1:6" ht="54.75" customHeight="1">
      <c r="A3" s="2" t="s">
        <v>23</v>
      </c>
      <c r="B3" s="2" t="s">
        <v>24</v>
      </c>
      <c r="C3" s="2" t="s">
        <v>25</v>
      </c>
      <c r="D3" s="70" t="s">
        <v>116</v>
      </c>
      <c r="E3" s="70" t="s">
        <v>117</v>
      </c>
      <c r="F3" s="69" t="s">
        <v>115</v>
      </c>
    </row>
    <row r="4" spans="1:6" ht="31.5" customHeight="1">
      <c r="A4" s="3">
        <v>1</v>
      </c>
      <c r="B4" s="3">
        <v>100</v>
      </c>
      <c r="C4" s="3" t="s">
        <v>26</v>
      </c>
      <c r="D4" s="100">
        <f>'第100章 (密三路)'!D11</f>
        <v>0</v>
      </c>
      <c r="E4" s="100">
        <f>'第100章（平兴路）'!D11</f>
        <v>0</v>
      </c>
      <c r="F4" s="100">
        <f>SUM(D4:E4)</f>
        <v>0</v>
      </c>
    </row>
    <row r="5" spans="1:6" ht="31.5" customHeight="1">
      <c r="A5" s="3">
        <v>2</v>
      </c>
      <c r="B5" s="3">
        <v>200</v>
      </c>
      <c r="C5" s="3" t="s">
        <v>27</v>
      </c>
      <c r="D5" s="100"/>
      <c r="E5" s="100"/>
      <c r="F5" s="100"/>
    </row>
    <row r="6" spans="1:6" ht="31.5" customHeight="1">
      <c r="A6" s="3">
        <v>3</v>
      </c>
      <c r="B6" s="3">
        <v>300</v>
      </c>
      <c r="C6" s="3" t="s">
        <v>28</v>
      </c>
      <c r="D6" s="100"/>
      <c r="E6" s="100"/>
      <c r="F6" s="100"/>
    </row>
    <row r="7" spans="1:6" ht="31.5" customHeight="1">
      <c r="A7" s="3">
        <v>4</v>
      </c>
      <c r="B7" s="3">
        <v>400</v>
      </c>
      <c r="C7" s="23" t="s">
        <v>36</v>
      </c>
      <c r="D7" s="100"/>
      <c r="E7" s="100"/>
      <c r="F7" s="100"/>
    </row>
    <row r="8" spans="1:6" ht="31.5" customHeight="1">
      <c r="A8" s="3">
        <v>5</v>
      </c>
      <c r="B8" s="3">
        <v>500</v>
      </c>
      <c r="C8" s="3" t="s">
        <v>29</v>
      </c>
      <c r="D8" s="100"/>
      <c r="E8" s="100"/>
      <c r="F8" s="100"/>
    </row>
    <row r="9" spans="1:6" ht="31.5" customHeight="1">
      <c r="A9" s="3">
        <v>6</v>
      </c>
      <c r="B9" s="3">
        <v>600</v>
      </c>
      <c r="C9" s="3" t="s">
        <v>30</v>
      </c>
      <c r="D9" s="100">
        <f>'第600章（密三路）'!D29</f>
        <v>0</v>
      </c>
      <c r="E9" s="100">
        <f>'第600章（平兴路） '!D22</f>
        <v>0</v>
      </c>
      <c r="F9" s="100">
        <f>SUM(D9:E9)</f>
        <v>0</v>
      </c>
    </row>
    <row r="10" spans="1:6" ht="31.5" customHeight="1">
      <c r="A10" s="3">
        <v>7</v>
      </c>
      <c r="B10" s="3">
        <v>700</v>
      </c>
      <c r="C10" s="3" t="s">
        <v>31</v>
      </c>
      <c r="D10" s="100"/>
      <c r="E10" s="100"/>
      <c r="F10" s="100"/>
    </row>
    <row r="11" spans="1:6" ht="31.5" customHeight="1">
      <c r="A11" s="3">
        <v>8</v>
      </c>
      <c r="B11" s="91" t="s">
        <v>32</v>
      </c>
      <c r="C11" s="91"/>
      <c r="D11" s="101">
        <f>SUM(D4:D10)</f>
        <v>0</v>
      </c>
      <c r="E11" s="101">
        <f>SUM(E4:E10)</f>
        <v>0</v>
      </c>
      <c r="F11" s="100">
        <f>SUM(D11:E11)</f>
        <v>0</v>
      </c>
    </row>
    <row r="12" spans="1:6" ht="41.25" customHeight="1">
      <c r="A12" s="3">
        <v>9</v>
      </c>
      <c r="B12" s="91" t="s">
        <v>33</v>
      </c>
      <c r="C12" s="91"/>
      <c r="D12" s="101"/>
      <c r="E12" s="101"/>
      <c r="F12" s="101"/>
    </row>
    <row r="13" spans="1:6" ht="41.25" customHeight="1">
      <c r="A13" s="3">
        <v>10</v>
      </c>
      <c r="B13" s="93" t="s">
        <v>121</v>
      </c>
      <c r="C13" s="91"/>
      <c r="D13" s="101">
        <f>ROUND((1581474*0.015),)</f>
        <v>23722</v>
      </c>
      <c r="E13" s="101">
        <f>ROUND((504850*0.015),)</f>
        <v>7573</v>
      </c>
      <c r="F13" s="100">
        <f>SUM(D13:E13)</f>
        <v>31295</v>
      </c>
    </row>
    <row r="14" spans="1:6" ht="53.25" customHeight="1">
      <c r="A14" s="3">
        <v>11</v>
      </c>
      <c r="B14" s="94" t="s">
        <v>74</v>
      </c>
      <c r="C14" s="95"/>
      <c r="D14" s="101">
        <f>ROUND(D11-D12-D13,0)</f>
        <v>-23722</v>
      </c>
      <c r="E14" s="101">
        <f>ROUND(E11-E12-E13,0)</f>
        <v>-7573</v>
      </c>
      <c r="F14" s="100">
        <f>SUM(D14:E14)</f>
        <v>-31295</v>
      </c>
    </row>
    <row r="15" spans="1:6" ht="41.25" customHeight="1">
      <c r="A15" s="3">
        <v>12</v>
      </c>
      <c r="B15" s="91" t="s">
        <v>70</v>
      </c>
      <c r="C15" s="91"/>
      <c r="D15" s="101">
        <f>ROUND(D14*5%,0)</f>
        <v>-1186</v>
      </c>
      <c r="E15" s="101">
        <f>ROUND(E14*5%,0)</f>
        <v>-379</v>
      </c>
      <c r="F15" s="100">
        <f>SUM(D15:E15)</f>
        <v>-1565</v>
      </c>
    </row>
    <row r="16" spans="1:6" ht="41.25" customHeight="1">
      <c r="A16" s="3">
        <v>13</v>
      </c>
      <c r="B16" s="91" t="s">
        <v>34</v>
      </c>
      <c r="C16" s="91"/>
      <c r="D16" s="101">
        <f>D11+D15</f>
        <v>-1186</v>
      </c>
      <c r="E16" s="101">
        <f>E11+E15</f>
        <v>-379</v>
      </c>
      <c r="F16" s="100">
        <f>SUM(D16:E16)</f>
        <v>-1565</v>
      </c>
    </row>
    <row r="17" spans="1:6" ht="30" customHeight="1">
      <c r="A17" s="92"/>
      <c r="B17" s="92"/>
      <c r="C17" s="92"/>
      <c r="D17" s="92"/>
      <c r="E17" s="41"/>
      <c r="F17" s="41"/>
    </row>
  </sheetData>
  <sheetProtection password="E796" sheet="1"/>
  <mergeCells count="9">
    <mergeCell ref="A1:F1"/>
    <mergeCell ref="B15:C15"/>
    <mergeCell ref="B16:C16"/>
    <mergeCell ref="A17:D17"/>
    <mergeCell ref="B11:C11"/>
    <mergeCell ref="B12:C12"/>
    <mergeCell ref="B13:C13"/>
    <mergeCell ref="B14:C14"/>
    <mergeCell ref="A2:E2"/>
  </mergeCells>
  <printOptions horizontalCentered="1"/>
  <pageMargins left="0.7086614173228347" right="0.7086614173228347" top="0.91" bottom="0.6692913385826772" header="0.31496062992125984" footer="1.28"/>
  <pageSetup horizontalDpi="300" verticalDpi="300" orientation="portrait" paperSize="9" r:id="rId1"/>
  <headerFooter alignWithMargins="0">
    <oddFooter>&amp;L&amp;"宋体,加粗"投标人签署人签字：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2019-05-15T01:03:14Z</cp:lastPrinted>
  <dcterms:created xsi:type="dcterms:W3CDTF">2008-04-07T07:00:19Z</dcterms:created>
  <dcterms:modified xsi:type="dcterms:W3CDTF">2019-05-15T01:14:57Z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