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200" windowHeight="6210" tabRatio="610" activeTab="0"/>
  </bookViews>
  <sheets>
    <sheet name="第100章" sheetId="1" r:id="rId1"/>
    <sheet name="第700章" sheetId="2" r:id="rId2"/>
    <sheet name="汇总表" sheetId="3" r:id="rId3"/>
  </sheets>
  <definedNames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<sst xmlns="http://schemas.openxmlformats.org/spreadsheetml/2006/main" count="112" uniqueCount="79">
  <si>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</si>
  <si>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</si>
  <si>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</si>
  <si>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</si>
  <si>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</si>
  <si>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</si>
  <si>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</si>
  <si>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</si>
  <si>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</si>
  <si>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</si>
  <si>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</si>
  <si>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</si>
  <si>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</si>
  <si>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</si>
  <si>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</si>
  <si>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</si>
  <si>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</si>
  <si>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</si>
  <si>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</si>
  <si>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</si>
  <si>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</si>
  <si>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</si>
  <si>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</si>
  <si>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</si>
  <si>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</si>
  <si>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</si>
  <si>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</si>
  <si>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</si>
  <si>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</si>
  <si>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</si>
  <si>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</si>
  <si>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</si>
  <si>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</si>
  <si>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清单     第100章   总则</t>
  </si>
  <si>
    <t>竣工文件</t>
  </si>
  <si>
    <t>施工环保费</t>
  </si>
  <si>
    <t>102-3</t>
  </si>
  <si>
    <t>-b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</si>
  <si>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</si>
  <si>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</si>
  <si>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</si>
  <si>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</si>
  <si>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</si>
  <si>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</si>
  <si>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-c</t>
  </si>
  <si>
    <t>-d</t>
  </si>
  <si>
    <t>-e</t>
  </si>
  <si>
    <t>密云区密兴旧路一（K19+000-K22+762）道路大修工程-绿化工程</t>
  </si>
  <si>
    <t>103-1</t>
  </si>
  <si>
    <r>
      <t>清单     第7</t>
    </r>
    <r>
      <rPr>
        <b/>
        <sz val="16"/>
        <rFont val="宋体"/>
        <family val="0"/>
      </rPr>
      <t>00章  绿化及环境保护</t>
    </r>
  </si>
  <si>
    <t>702-1</t>
  </si>
  <si>
    <t>开挖并铺设表土</t>
  </si>
  <si>
    <t>整理绿化用地</t>
  </si>
  <si>
    <t>换填种植土</t>
  </si>
  <si>
    <t>m3</t>
  </si>
  <si>
    <t>渣土清运</t>
  </si>
  <si>
    <t>702-3</t>
  </si>
  <si>
    <t>绿化附属工程</t>
  </si>
  <si>
    <t>M7.5浆砌黑色砖长城垛墙</t>
  </si>
  <si>
    <t>草坪砖停车场地面</t>
  </si>
  <si>
    <t>704-1</t>
  </si>
  <si>
    <t>人工种植乔木</t>
  </si>
  <si>
    <t>红花洋槐（胸径6-7cm)</t>
  </si>
  <si>
    <t>棵</t>
  </si>
  <si>
    <t>704-2</t>
  </si>
  <si>
    <t>人工种植灌木</t>
  </si>
  <si>
    <t>火炬（株高1.5-1.8m)</t>
  </si>
  <si>
    <t>丁香（株高1.2-1.5m)</t>
  </si>
  <si>
    <t>连翘（株高1.2-1.5m)</t>
  </si>
  <si>
    <t>沙地柏（株高0.5-0.8m)</t>
  </si>
  <si>
    <t>704-3</t>
  </si>
  <si>
    <t>人工种植攀缘植物</t>
  </si>
  <si>
    <t>地锦（三年生)</t>
  </si>
  <si>
    <t>704-4</t>
  </si>
  <si>
    <t>片植植物</t>
  </si>
  <si>
    <t>三七景天(16株/m2)</t>
  </si>
  <si>
    <t>临时道路修建、养护与拆除（含交通导改）</t>
  </si>
  <si>
    <r>
      <t>清单  第</t>
    </r>
    <r>
      <rPr>
        <sz val="11"/>
        <rFont val="宋体"/>
        <family val="0"/>
      </rPr>
      <t>700章 合计   人民币</t>
    </r>
  </si>
  <si>
    <t>按上项（11）金额的3%作为不可预见因素的暂定金额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</si>
</sst>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</numFmts>
  <fonts count="5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  <font>
      <u val="single"/>
      <sz val="11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 shrinkToFit="1"/>
    </xf>
    <xf numFmtId="0" fontId="5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85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Border="1" applyAlignment="1" applyProtection="1">
      <alignment horizontal="left" vertical="center" wrapText="1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92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50" fillId="0" borderId="10" xfId="0" applyFont="1" applyFill="1" applyBorder="1" applyAlignment="1">
      <alignment horizontal="center" vertical="center" shrinkToFi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184" fontId="7" fillId="0" borderId="13" xfId="0" applyNumberFormat="1" applyFont="1" applyFill="1" applyBorder="1" applyAlignment="1" applyProtection="1">
      <alignment horizontal="center" vertical="center" wrapText="1"/>
      <protection/>
    </xf>
    <xf numFmtId="185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right" vertical="center"/>
    </xf>
    <xf numFmtId="185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184" fontId="50" fillId="0" borderId="10" xfId="0" applyNumberFormat="1" applyFont="1" applyFill="1" applyBorder="1" applyAlignment="1">
      <alignment horizontal="center" vertical="center" shrinkToFit="1"/>
    </xf>
    <xf numFmtId="184" fontId="50" fillId="0" borderId="10" xfId="0" applyNumberFormat="1" applyFont="1" applyFill="1" applyBorder="1" applyAlignment="1" applyProtection="1">
      <alignment horizontal="center" vertical="center" shrinkToFit="1"/>
      <protection/>
    </xf>
    <xf numFmtId="185" fontId="55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9.50390625" style="3" customWidth="1"/>
    <col min="2" max="2" width="27.00390625" style="3" customWidth="1"/>
    <col min="3" max="3" width="9.00390625" style="3" customWidth="1"/>
    <col min="4" max="4" width="8.625" style="3" customWidth="1"/>
    <col min="5" max="5" width="10.625" style="3" customWidth="1"/>
    <col min="6" max="6" width="11.75390625" style="3" customWidth="1"/>
    <col min="7" max="7" width="9.00390625" style="3" customWidth="1"/>
    <col min="8" max="8" width="11.625" style="3" bestFit="1" customWidth="1"/>
    <col min="9" max="16384" width="9.00390625" style="3" customWidth="1"/>
  </cols>
  <sheetData>
    <row r="1" spans="1:6" ht="48" customHeight="1">
      <c r="A1" s="24" t="s">
        <v>0</v>
      </c>
      <c r="B1" s="24"/>
      <c r="C1" s="24"/>
      <c r="D1" s="24"/>
      <c r="E1" s="24"/>
      <c r="F1" s="24"/>
    </row>
    <row r="2" spans="1:5" ht="33" customHeight="1">
      <c r="A2" s="3" t="s">
        <v>18</v>
      </c>
      <c r="B2" s="25" t="s">
        <v>47</v>
      </c>
      <c r="C2" s="25"/>
      <c r="D2" s="25"/>
      <c r="E2" s="3" t="s">
        <v>5</v>
      </c>
    </row>
    <row r="3" spans="1:6" s="4" customFormat="1" ht="39" customHeight="1">
      <c r="A3" s="26" t="s">
        <v>33</v>
      </c>
      <c r="B3" s="26"/>
      <c r="C3" s="26"/>
      <c r="D3" s="26"/>
      <c r="E3" s="26"/>
      <c r="F3" s="26"/>
    </row>
    <row r="4" spans="1:6" ht="41.25" customHeight="1">
      <c r="A4" s="5" t="s">
        <v>22</v>
      </c>
      <c r="B4" s="5" t="s">
        <v>23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 ht="39.75" customHeight="1">
      <c r="A5" s="16" t="s">
        <v>24</v>
      </c>
      <c r="B5" s="17" t="s">
        <v>34</v>
      </c>
      <c r="C5" s="16" t="s">
        <v>25</v>
      </c>
      <c r="D5" s="16">
        <v>1</v>
      </c>
      <c r="E5" s="48"/>
      <c r="F5" s="6">
        <f>ROUND(D5*E5,0)</f>
        <v>0</v>
      </c>
    </row>
    <row r="6" spans="1:6" ht="39.75" customHeight="1">
      <c r="A6" s="16" t="s">
        <v>29</v>
      </c>
      <c r="B6" s="17" t="s">
        <v>35</v>
      </c>
      <c r="C6" s="16" t="s">
        <v>25</v>
      </c>
      <c r="D6" s="16">
        <v>1</v>
      </c>
      <c r="E6" s="48"/>
      <c r="F6" s="6">
        <f>ROUND(D6*E6,0)</f>
        <v>0</v>
      </c>
    </row>
    <row r="7" spans="1:6" ht="39.75" customHeight="1">
      <c r="A7" s="16" t="s">
        <v>36</v>
      </c>
      <c r="B7" s="17" t="s">
        <v>26</v>
      </c>
      <c r="C7" s="16" t="s">
        <v>25</v>
      </c>
      <c r="D7" s="16">
        <v>1</v>
      </c>
      <c r="E7" s="48"/>
      <c r="F7" s="6">
        <f>ROUND(D7*E7,0)</f>
        <v>0</v>
      </c>
    </row>
    <row r="8" spans="1:6" ht="39.75" customHeight="1">
      <c r="A8" s="16" t="s">
        <v>48</v>
      </c>
      <c r="B8" s="21" t="s">
        <v>76</v>
      </c>
      <c r="C8" s="16" t="s">
        <v>25</v>
      </c>
      <c r="D8" s="16">
        <v>1</v>
      </c>
      <c r="E8" s="48"/>
      <c r="F8" s="6">
        <f>ROUND(D8*E8,0)</f>
        <v>0</v>
      </c>
    </row>
    <row r="9" spans="1:6" ht="39.75" customHeight="1">
      <c r="A9" s="16" t="s">
        <v>27</v>
      </c>
      <c r="B9" s="17" t="s">
        <v>28</v>
      </c>
      <c r="C9" s="16" t="s">
        <v>25</v>
      </c>
      <c r="D9" s="16">
        <v>1</v>
      </c>
      <c r="E9" s="48"/>
      <c r="F9" s="6">
        <f>ROUND(D9*E9,0)</f>
        <v>0</v>
      </c>
    </row>
    <row r="10" spans="1:14" ht="45.75" customHeight="1">
      <c r="A10" s="27" t="s">
        <v>21</v>
      </c>
      <c r="B10" s="27"/>
      <c r="C10" s="27"/>
      <c r="D10" s="28">
        <f>ROUND(SUM(F5:F9),0)</f>
        <v>0</v>
      </c>
      <c r="E10" s="28"/>
      <c r="F10" s="7" t="s">
        <v>19</v>
      </c>
      <c r="G10" s="8"/>
      <c r="H10" s="8"/>
      <c r="I10" s="8"/>
      <c r="J10" s="8"/>
      <c r="K10" s="8"/>
      <c r="L10" s="8"/>
      <c r="M10" s="8"/>
      <c r="N10" s="8"/>
    </row>
    <row r="11" ht="32.25" customHeight="1"/>
    <row r="12" ht="25.5" customHeight="1">
      <c r="A12" s="9"/>
    </row>
  </sheetData>
  <sheetProtection password="F3C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22" sqref="G22"/>
    </sheetView>
  </sheetViews>
  <sheetFormatPr defaultColWidth="9.00390625" defaultRowHeight="14.25"/>
  <cols>
    <col min="1" max="1" width="11.00390625" style="23" customWidth="1"/>
    <col min="2" max="2" width="27.50390625" style="13" customWidth="1"/>
    <col min="3" max="3" width="8.125" style="23" customWidth="1"/>
    <col min="4" max="4" width="10.75390625" style="14" customWidth="1"/>
    <col min="5" max="5" width="10.75390625" style="15" customWidth="1"/>
    <col min="6" max="6" width="12.125" style="15" customWidth="1"/>
    <col min="7" max="16384" width="9.00390625" style="23" customWidth="1"/>
  </cols>
  <sheetData>
    <row r="1" spans="1:6" ht="42.75" customHeight="1">
      <c r="A1" s="24" t="s">
        <v>0</v>
      </c>
      <c r="B1" s="24"/>
      <c r="C1" s="24"/>
      <c r="D1" s="24"/>
      <c r="E1" s="24"/>
      <c r="F1" s="24"/>
    </row>
    <row r="2" spans="1:6" ht="42.75" customHeight="1">
      <c r="A2" s="10" t="s">
        <v>18</v>
      </c>
      <c r="B2" s="29" t="str">
        <f>'第100章'!B2</f>
        <v>密云区密兴旧路一（K19+000-K22+762）道路大修工程-绿化工程</v>
      </c>
      <c r="C2" s="29"/>
      <c r="D2" s="29"/>
      <c r="E2" s="30" t="s">
        <v>6</v>
      </c>
      <c r="F2" s="30"/>
    </row>
    <row r="3" spans="1:6" ht="35.25" customHeight="1">
      <c r="A3" s="26" t="s">
        <v>49</v>
      </c>
      <c r="B3" s="26"/>
      <c r="C3" s="26"/>
      <c r="D3" s="26"/>
      <c r="E3" s="26"/>
      <c r="F3" s="26"/>
    </row>
    <row r="4" spans="1:6" ht="34.5" customHeight="1">
      <c r="A4" s="5" t="s">
        <v>22</v>
      </c>
      <c r="B4" s="11" t="s">
        <v>23</v>
      </c>
      <c r="C4" s="5" t="s">
        <v>1</v>
      </c>
      <c r="D4" s="12" t="s">
        <v>2</v>
      </c>
      <c r="E4" s="22" t="s">
        <v>3</v>
      </c>
      <c r="F4" s="22" t="s">
        <v>4</v>
      </c>
    </row>
    <row r="5" spans="1:6" ht="26.25" customHeight="1">
      <c r="A5" s="36" t="s">
        <v>50</v>
      </c>
      <c r="B5" s="37" t="s">
        <v>51</v>
      </c>
      <c r="C5" s="38" t="s">
        <v>30</v>
      </c>
      <c r="D5" s="39"/>
      <c r="E5" s="46"/>
      <c r="F5" s="41"/>
    </row>
    <row r="6" spans="1:6" ht="26.25" customHeight="1">
      <c r="A6" s="36" t="s">
        <v>31</v>
      </c>
      <c r="B6" s="37" t="s">
        <v>52</v>
      </c>
      <c r="C6" s="38" t="s">
        <v>32</v>
      </c>
      <c r="D6" s="42">
        <v>6071</v>
      </c>
      <c r="E6" s="46"/>
      <c r="F6" s="41">
        <f>ROUND(D6*E6,0)</f>
        <v>0</v>
      </c>
    </row>
    <row r="7" spans="1:6" ht="26.25" customHeight="1">
      <c r="A7" s="36" t="s">
        <v>37</v>
      </c>
      <c r="B7" s="37" t="s">
        <v>53</v>
      </c>
      <c r="C7" s="38" t="s">
        <v>54</v>
      </c>
      <c r="D7" s="42">
        <v>302</v>
      </c>
      <c r="E7" s="46"/>
      <c r="F7" s="41">
        <f>ROUND(D7*E7,0)</f>
        <v>0</v>
      </c>
    </row>
    <row r="8" spans="1:6" ht="26.25" customHeight="1">
      <c r="A8" s="36" t="s">
        <v>44</v>
      </c>
      <c r="B8" s="37" t="s">
        <v>55</v>
      </c>
      <c r="C8" s="38" t="s">
        <v>54</v>
      </c>
      <c r="D8" s="42">
        <v>218</v>
      </c>
      <c r="E8" s="46"/>
      <c r="F8" s="41">
        <f>ROUND(D8*E8,0)</f>
        <v>0</v>
      </c>
    </row>
    <row r="9" spans="1:6" ht="26.25" customHeight="1">
      <c r="A9" s="36" t="s">
        <v>56</v>
      </c>
      <c r="B9" s="37" t="s">
        <v>57</v>
      </c>
      <c r="C9" s="38" t="s">
        <v>30</v>
      </c>
      <c r="D9" s="42"/>
      <c r="E9" s="46"/>
      <c r="F9" s="41"/>
    </row>
    <row r="10" spans="1:6" ht="26.25" customHeight="1">
      <c r="A10" s="36" t="s">
        <v>37</v>
      </c>
      <c r="B10" s="37" t="s">
        <v>58</v>
      </c>
      <c r="C10" s="38" t="s">
        <v>54</v>
      </c>
      <c r="D10" s="42">
        <v>60.02</v>
      </c>
      <c r="E10" s="46"/>
      <c r="F10" s="41">
        <f>ROUND(D10*E10,0)</f>
        <v>0</v>
      </c>
    </row>
    <row r="11" spans="1:6" ht="26.25" customHeight="1">
      <c r="A11" s="36" t="s">
        <v>45</v>
      </c>
      <c r="B11" s="37" t="s">
        <v>59</v>
      </c>
      <c r="C11" s="38" t="s">
        <v>32</v>
      </c>
      <c r="D11" s="42">
        <v>2100</v>
      </c>
      <c r="E11" s="46"/>
      <c r="F11" s="41">
        <f>ROUND(D11*E11,0)</f>
        <v>0</v>
      </c>
    </row>
    <row r="12" spans="1:6" ht="26.25" customHeight="1">
      <c r="A12" s="36" t="s">
        <v>60</v>
      </c>
      <c r="B12" s="37" t="s">
        <v>61</v>
      </c>
      <c r="C12" s="38" t="s">
        <v>30</v>
      </c>
      <c r="D12" s="42"/>
      <c r="E12" s="46"/>
      <c r="F12" s="41"/>
    </row>
    <row r="13" spans="1:6" ht="26.25" customHeight="1">
      <c r="A13" s="36" t="s">
        <v>31</v>
      </c>
      <c r="B13" s="37" t="s">
        <v>62</v>
      </c>
      <c r="C13" s="38" t="s">
        <v>63</v>
      </c>
      <c r="D13" s="43">
        <v>200</v>
      </c>
      <c r="E13" s="46"/>
      <c r="F13" s="41">
        <f>ROUND(D13*E13,0)</f>
        <v>0</v>
      </c>
    </row>
    <row r="14" spans="1:6" ht="26.25" customHeight="1">
      <c r="A14" s="36" t="s">
        <v>64</v>
      </c>
      <c r="B14" s="37" t="s">
        <v>65</v>
      </c>
      <c r="C14" s="38" t="s">
        <v>30</v>
      </c>
      <c r="D14" s="43"/>
      <c r="E14" s="46"/>
      <c r="F14" s="41"/>
    </row>
    <row r="15" spans="1:6" ht="26.25" customHeight="1">
      <c r="A15" s="36" t="s">
        <v>37</v>
      </c>
      <c r="B15" s="37" t="s">
        <v>66</v>
      </c>
      <c r="C15" s="38" t="s">
        <v>63</v>
      </c>
      <c r="D15" s="43">
        <v>300</v>
      </c>
      <c r="E15" s="46"/>
      <c r="F15" s="41">
        <f>ROUND(D15*E15,0)</f>
        <v>0</v>
      </c>
    </row>
    <row r="16" spans="1:6" ht="26.25" customHeight="1">
      <c r="A16" s="36" t="s">
        <v>44</v>
      </c>
      <c r="B16" s="37" t="s">
        <v>67</v>
      </c>
      <c r="C16" s="38" t="s">
        <v>63</v>
      </c>
      <c r="D16" s="43">
        <v>551</v>
      </c>
      <c r="E16" s="46"/>
      <c r="F16" s="41">
        <f>ROUND(D16*E16,0)</f>
        <v>0</v>
      </c>
    </row>
    <row r="17" spans="1:6" ht="26.25" customHeight="1">
      <c r="A17" s="36" t="s">
        <v>45</v>
      </c>
      <c r="B17" s="37" t="s">
        <v>68</v>
      </c>
      <c r="C17" s="38" t="s">
        <v>63</v>
      </c>
      <c r="D17" s="43">
        <v>534</v>
      </c>
      <c r="E17" s="46"/>
      <c r="F17" s="41">
        <f>ROUND(D17*E17,0)</f>
        <v>0</v>
      </c>
    </row>
    <row r="18" spans="1:6" ht="26.25" customHeight="1">
      <c r="A18" s="36" t="s">
        <v>46</v>
      </c>
      <c r="B18" s="37" t="s">
        <v>69</v>
      </c>
      <c r="C18" s="38" t="s">
        <v>63</v>
      </c>
      <c r="D18" s="43">
        <v>1120</v>
      </c>
      <c r="E18" s="47"/>
      <c r="F18" s="41">
        <f>ROUND(D18*E18,0)</f>
        <v>0</v>
      </c>
    </row>
    <row r="19" spans="1:6" ht="26.25" customHeight="1">
      <c r="A19" s="36" t="s">
        <v>70</v>
      </c>
      <c r="B19" s="37" t="s">
        <v>71</v>
      </c>
      <c r="C19" s="38" t="s">
        <v>30</v>
      </c>
      <c r="D19" s="42"/>
      <c r="E19" s="47"/>
      <c r="F19" s="41"/>
    </row>
    <row r="20" spans="1:6" ht="26.25" customHeight="1">
      <c r="A20" s="36" t="s">
        <v>31</v>
      </c>
      <c r="B20" s="37" t="s">
        <v>72</v>
      </c>
      <c r="C20" s="38" t="s">
        <v>63</v>
      </c>
      <c r="D20" s="43">
        <v>1000</v>
      </c>
      <c r="E20" s="47"/>
      <c r="F20" s="41">
        <f>ROUND(D20*E20,0)</f>
        <v>0</v>
      </c>
    </row>
    <row r="21" spans="1:6" ht="26.25" customHeight="1">
      <c r="A21" s="36" t="s">
        <v>73</v>
      </c>
      <c r="B21" s="37" t="s">
        <v>74</v>
      </c>
      <c r="C21" s="38" t="s">
        <v>30</v>
      </c>
      <c r="D21" s="42"/>
      <c r="E21" s="47"/>
      <c r="F21" s="41"/>
    </row>
    <row r="22" spans="1:6" ht="26.25" customHeight="1">
      <c r="A22" s="36" t="s">
        <v>31</v>
      </c>
      <c r="B22" s="37" t="s">
        <v>75</v>
      </c>
      <c r="C22" s="38" t="s">
        <v>32</v>
      </c>
      <c r="D22" s="42">
        <v>350</v>
      </c>
      <c r="E22" s="47"/>
      <c r="F22" s="41">
        <f>ROUND(D22*E22,0)</f>
        <v>0</v>
      </c>
    </row>
    <row r="23" spans="1:6" ht="35.25" customHeight="1">
      <c r="A23" s="44" t="s">
        <v>77</v>
      </c>
      <c r="B23" s="44"/>
      <c r="C23" s="44"/>
      <c r="D23" s="45">
        <f>ROUND(SUM(F6:F22),0)</f>
        <v>0</v>
      </c>
      <c r="E23" s="45"/>
      <c r="F23" s="40" t="s">
        <v>38</v>
      </c>
    </row>
  </sheetData>
  <sheetProtection password="F3C9" sheet="1"/>
  <protectedRanges>
    <protectedRange sqref="E6:E8 E10:E11 E13 E15:E18 E20 E22" name="区域1"/>
  </protectedRanges>
  <mergeCells count="6">
    <mergeCell ref="A23:C23"/>
    <mergeCell ref="D23:E23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4" header="0.5118110236220472" footer="0.7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B12" sqref="B12:C12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8.25390625" style="1" customWidth="1"/>
    <col min="5" max="16384" width="9.00390625" style="1" customWidth="1"/>
  </cols>
  <sheetData>
    <row r="1" spans="1:4" ht="33" customHeight="1">
      <c r="A1" s="34" t="s">
        <v>7</v>
      </c>
      <c r="B1" s="34"/>
      <c r="C1" s="34"/>
      <c r="D1" s="34"/>
    </row>
    <row r="2" spans="1:4" ht="39" customHeight="1">
      <c r="A2" s="31" t="str">
        <f>"工程名称："&amp;'第100章'!B2</f>
        <v>工程名称：密云区密兴旧路一（K19+000-K22+762）道路大修工程-绿化工程</v>
      </c>
      <c r="B2" s="31"/>
      <c r="C2" s="31"/>
      <c r="D2" s="31"/>
    </row>
    <row r="3" spans="1:4" ht="39" customHeight="1">
      <c r="A3" s="18" t="s">
        <v>8</v>
      </c>
      <c r="B3" s="18" t="s">
        <v>9</v>
      </c>
      <c r="C3" s="18" t="s">
        <v>10</v>
      </c>
      <c r="D3" s="19" t="s">
        <v>20</v>
      </c>
    </row>
    <row r="4" spans="1:4" s="2" customFormat="1" ht="33" customHeight="1">
      <c r="A4" s="20">
        <v>1</v>
      </c>
      <c r="B4" s="20">
        <v>100</v>
      </c>
      <c r="C4" s="20" t="s">
        <v>11</v>
      </c>
      <c r="D4" s="50">
        <f>'第100章'!D10</f>
        <v>0</v>
      </c>
    </row>
    <row r="5" spans="1:4" s="2" customFormat="1" ht="33" customHeight="1">
      <c r="A5" s="20">
        <v>2</v>
      </c>
      <c r="B5" s="20">
        <v>200</v>
      </c>
      <c r="C5" s="20" t="s">
        <v>12</v>
      </c>
      <c r="D5" s="50"/>
    </row>
    <row r="6" spans="1:4" s="2" customFormat="1" ht="33" customHeight="1">
      <c r="A6" s="20">
        <v>3</v>
      </c>
      <c r="B6" s="20">
        <v>300</v>
      </c>
      <c r="C6" s="20" t="s">
        <v>13</v>
      </c>
      <c r="D6" s="50"/>
    </row>
    <row r="7" spans="1:4" s="2" customFormat="1" ht="33" customHeight="1">
      <c r="A7" s="20">
        <v>4</v>
      </c>
      <c r="B7" s="20">
        <v>400</v>
      </c>
      <c r="C7" s="20" t="s">
        <v>14</v>
      </c>
      <c r="D7" s="50"/>
    </row>
    <row r="8" spans="1:4" s="2" customFormat="1" ht="33" customHeight="1">
      <c r="A8" s="20">
        <v>5</v>
      </c>
      <c r="B8" s="20">
        <v>500</v>
      </c>
      <c r="C8" s="20" t="s">
        <v>15</v>
      </c>
      <c r="D8" s="50"/>
    </row>
    <row r="9" spans="1:4" s="2" customFormat="1" ht="33" customHeight="1">
      <c r="A9" s="20">
        <v>6</v>
      </c>
      <c r="B9" s="20">
        <v>600</v>
      </c>
      <c r="C9" s="20" t="s">
        <v>16</v>
      </c>
      <c r="D9" s="50"/>
    </row>
    <row r="10" spans="1:4" s="2" customFormat="1" ht="33" customHeight="1">
      <c r="A10" s="20">
        <v>7</v>
      </c>
      <c r="B10" s="20">
        <v>700</v>
      </c>
      <c r="C10" s="20" t="s">
        <v>17</v>
      </c>
      <c r="D10" s="50">
        <f>'第700章'!D23</f>
        <v>0</v>
      </c>
    </row>
    <row r="11" spans="1:4" s="2" customFormat="1" ht="33" customHeight="1">
      <c r="A11" s="20">
        <v>8</v>
      </c>
      <c r="B11" s="33" t="s">
        <v>39</v>
      </c>
      <c r="C11" s="33"/>
      <c r="D11" s="50">
        <f>SUM(D4:D10)</f>
        <v>0</v>
      </c>
    </row>
    <row r="12" spans="1:4" s="2" customFormat="1" ht="33" customHeight="1">
      <c r="A12" s="20">
        <v>9</v>
      </c>
      <c r="B12" s="33" t="s">
        <v>40</v>
      </c>
      <c r="C12" s="33"/>
      <c r="D12" s="50"/>
    </row>
    <row r="13" spans="1:4" s="2" customFormat="1" ht="33" customHeight="1">
      <c r="A13" s="20">
        <v>10</v>
      </c>
      <c r="B13" s="33" t="s">
        <v>41</v>
      </c>
      <c r="C13" s="33"/>
      <c r="D13" s="50">
        <f>ROUND((806453*0.015),0)</f>
        <v>12097</v>
      </c>
    </row>
    <row r="14" spans="1:4" s="2" customFormat="1" ht="33" customHeight="1">
      <c r="A14" s="20">
        <v>11</v>
      </c>
      <c r="B14" s="35" t="s">
        <v>42</v>
      </c>
      <c r="C14" s="35"/>
      <c r="D14" s="50">
        <f>ROUND(D11-D12-D13,0)</f>
        <v>-12097</v>
      </c>
    </row>
    <row r="15" spans="1:4" s="2" customFormat="1" ht="33" customHeight="1">
      <c r="A15" s="20">
        <v>12</v>
      </c>
      <c r="B15" s="49" t="s">
        <v>78</v>
      </c>
      <c r="C15" s="49"/>
      <c r="D15" s="50">
        <f>ROUND(D14*3%,0)</f>
        <v>-363</v>
      </c>
    </row>
    <row r="16" spans="1:4" s="2" customFormat="1" ht="33" customHeight="1">
      <c r="A16" s="20">
        <v>13</v>
      </c>
      <c r="B16" s="33" t="s">
        <v>43</v>
      </c>
      <c r="C16" s="33"/>
      <c r="D16" s="50">
        <f>D11+D15</f>
        <v>-363</v>
      </c>
    </row>
    <row r="17" spans="1:4" ht="30" customHeight="1">
      <c r="A17" s="31"/>
      <c r="B17" s="32"/>
      <c r="C17" s="32"/>
      <c r="D17" s="32"/>
    </row>
  </sheetData>
  <sheetProtection password="F3C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1.9583333333333333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2016-06-06T03:25:20Z</cp:lastPrinted>
  <dcterms:created xsi:type="dcterms:W3CDTF">2008-04-07T07:00:19Z</dcterms:created>
  <dcterms:modified xsi:type="dcterms:W3CDTF">2016-06-06T04:55:22Z</dcterms:modified>
  <cp:category/>
  <cp:version/>
  <cp:contentType/>
  <cp:contentStatus/>
</cp:coreProperties>
</file>