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<sst xmlns="http://schemas.openxmlformats.org/spreadsheetml/2006/main" count="239" uniqueCount="151">
  <si>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</si>
  <si>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</si>
  <si>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</si>
  <si>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</si>
  <si>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</si>
  <si>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</si>
  <si>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</si>
  <si>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</si>
  <si>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</si>
  <si>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</si>
  <si>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</si>
  <si>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</si>
  <si>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</si>
  <si>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</si>
  <si>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</si>
  <si>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</si>
  <si>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</si>
  <si>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</si>
  <si>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</si>
  <si>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</si>
  <si>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</si>
  <si>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</si>
  <si>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</si>
  <si>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</si>
  <si>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</si>
  <si>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</si>
  <si>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</si>
  <si>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</si>
  <si>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</si>
  <si>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</si>
  <si>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</si>
  <si>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</si>
  <si>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</si>
  <si>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</si>
  <si>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</si>
  <si>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202-4</t>
  </si>
  <si>
    <t>清单     第100章   总则</t>
  </si>
  <si>
    <t>清单     第200章  路 基</t>
  </si>
  <si>
    <t>清单     第300章  路面</t>
  </si>
  <si>
    <t>总额</t>
  </si>
  <si>
    <t>竣工文件</t>
  </si>
  <si>
    <t>施工环保费</t>
  </si>
  <si>
    <t>102-3</t>
  </si>
  <si>
    <t>-b</t>
  </si>
  <si>
    <t>308-1</t>
  </si>
  <si>
    <t>309-2</t>
  </si>
  <si>
    <t>中粒式沥青混凝土</t>
  </si>
  <si>
    <t>310-2</t>
  </si>
  <si>
    <t>313-5</t>
  </si>
  <si>
    <t>混凝土预制块路缘石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</si>
  <si>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</si>
  <si>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</si>
  <si>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</si>
  <si>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</si>
  <si>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</si>
  <si>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</si>
  <si>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</si>
  <si>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</si>
  <si>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</si>
  <si>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</si>
  <si>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m2</t>
  </si>
  <si>
    <t>m</t>
  </si>
  <si>
    <t>-d</t>
  </si>
  <si>
    <t>-e</t>
  </si>
  <si>
    <t>202-2</t>
  </si>
  <si>
    <t>挖除旧路</t>
  </si>
  <si>
    <r>
      <t xml:space="preserve">WAC-16C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5cm </t>
    </r>
    <r>
      <rPr>
        <sz val="12"/>
        <color indexed="8"/>
        <rFont val="宋体"/>
        <family val="0"/>
      </rPr>
      <t xml:space="preserve"> </t>
    </r>
  </si>
  <si>
    <t>拆除结构物</t>
  </si>
  <si>
    <t>202-3</t>
  </si>
  <si>
    <r>
      <t>30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-</t>
    </r>
    <r>
      <rPr>
        <sz val="12"/>
        <color indexed="8"/>
        <rFont val="宋体"/>
        <family val="0"/>
      </rPr>
      <t>3</t>
    </r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</si>
  <si>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</si>
  <si>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202-5</t>
  </si>
  <si>
    <t>t</t>
  </si>
  <si>
    <t>回收沥青混合料旧料</t>
  </si>
  <si>
    <t>使用8年以上</t>
  </si>
  <si>
    <t>207-9</t>
  </si>
  <si>
    <t>m3</t>
  </si>
  <si>
    <t>铣刨旧路</t>
  </si>
  <si>
    <t>水泥稳定碎石基层</t>
  </si>
  <si>
    <t>202-1</t>
  </si>
  <si>
    <t>清理与掘除</t>
  </si>
  <si>
    <t>总额</t>
  </si>
  <si>
    <r>
      <t xml:space="preserve">铣刨旧路 </t>
    </r>
    <r>
      <rPr>
        <sz val="12"/>
        <color indexed="8"/>
        <rFont val="宋体"/>
        <family val="0"/>
      </rPr>
      <t xml:space="preserve"> 3cm</t>
    </r>
  </si>
  <si>
    <r>
      <t>铣刨旧路  5cm</t>
    </r>
  </si>
  <si>
    <r>
      <t>铣刨旧路  8cm</t>
    </r>
  </si>
  <si>
    <r>
      <t>铣刨旧路  10cm</t>
    </r>
  </si>
  <si>
    <r>
      <t>铣刨旧路  36cm</t>
    </r>
  </si>
  <si>
    <t>路基填筑</t>
  </si>
  <si>
    <t>补强段路基帮坡</t>
  </si>
  <si>
    <r>
      <t>m</t>
    </r>
    <r>
      <rPr>
        <sz val="12"/>
        <color indexed="8"/>
        <rFont val="宋体"/>
        <family val="0"/>
      </rPr>
      <t>3</t>
    </r>
  </si>
  <si>
    <t>盖板方沟</t>
  </si>
  <si>
    <r>
      <t>新建6</t>
    </r>
    <r>
      <rPr>
        <sz val="12"/>
        <color indexed="8"/>
        <rFont val="宋体"/>
        <family val="0"/>
      </rPr>
      <t>00mm*H盖板方沟</t>
    </r>
  </si>
  <si>
    <t>-b</t>
  </si>
  <si>
    <r>
      <t>-</t>
    </r>
    <r>
      <rPr>
        <sz val="12"/>
        <color indexed="8"/>
        <rFont val="宋体"/>
        <family val="0"/>
      </rPr>
      <t>d</t>
    </r>
  </si>
  <si>
    <r>
      <t>-</t>
    </r>
    <r>
      <rPr>
        <sz val="12"/>
        <color indexed="8"/>
        <rFont val="宋体"/>
        <family val="0"/>
      </rPr>
      <t>e</t>
    </r>
  </si>
  <si>
    <t>更换方沟盖板  70*50cm</t>
  </si>
  <si>
    <t>更换方沟盖板  75*50cm</t>
  </si>
  <si>
    <t>更换方沟盖板  80*50cm</t>
  </si>
  <si>
    <r>
      <t>水泥稳定碎石   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cm</t>
    </r>
  </si>
  <si>
    <r>
      <t>水泥稳定碎石   36</t>
    </r>
    <r>
      <rPr>
        <sz val="12"/>
        <color indexed="8"/>
        <rFont val="宋体"/>
        <family val="0"/>
      </rPr>
      <t>cm</t>
    </r>
  </si>
  <si>
    <r>
      <t>3</t>
    </r>
    <r>
      <rPr>
        <sz val="12"/>
        <color indexed="8"/>
        <rFont val="宋体"/>
        <family val="0"/>
      </rPr>
      <t>02-3</t>
    </r>
  </si>
  <si>
    <t>水泥稳定粒料垫层</t>
  </si>
  <si>
    <r>
      <t>改性乳化沥青透层（1</t>
    </r>
    <r>
      <rPr>
        <sz val="12"/>
        <color indexed="8"/>
        <rFont val="宋体"/>
        <family val="0"/>
      </rPr>
      <t>.0-</t>
    </r>
    <r>
      <rPr>
        <sz val="12"/>
        <color indexed="8"/>
        <rFont val="宋体"/>
        <family val="0"/>
      </rPr>
      <t>1.2</t>
    </r>
    <r>
      <rPr>
        <sz val="12"/>
        <color indexed="8"/>
        <rFont val="宋体"/>
        <family val="0"/>
      </rPr>
      <t>kg</t>
    </r>
    <r>
      <rPr>
        <sz val="12"/>
        <color indexed="8"/>
        <rFont val="宋体"/>
        <family val="0"/>
      </rPr>
      <t>/m2</t>
    </r>
    <r>
      <rPr>
        <sz val="12"/>
        <color indexed="8"/>
        <rFont val="宋体"/>
        <family val="0"/>
      </rPr>
      <t>）</t>
    </r>
  </si>
  <si>
    <r>
      <t>改性乳化沥青粘层（</t>
    </r>
    <r>
      <rPr>
        <sz val="12"/>
        <color indexed="8"/>
        <rFont val="宋体"/>
        <family val="0"/>
      </rPr>
      <t>0.5-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.6</t>
    </r>
    <r>
      <rPr>
        <sz val="12"/>
        <color indexed="8"/>
        <rFont val="宋体"/>
        <family val="0"/>
      </rPr>
      <t>kg</t>
    </r>
    <r>
      <rPr>
        <sz val="12"/>
        <color indexed="8"/>
        <rFont val="宋体"/>
        <family val="0"/>
      </rPr>
      <t>/m2）</t>
    </r>
  </si>
  <si>
    <r>
      <t>3</t>
    </r>
    <r>
      <rPr>
        <sz val="12"/>
        <color indexed="8"/>
        <rFont val="宋体"/>
        <family val="0"/>
      </rPr>
      <t>09-4</t>
    </r>
  </si>
  <si>
    <t>泡沫沥青冷再生</t>
  </si>
  <si>
    <t>泡沫沥青冷再生   12cm</t>
  </si>
  <si>
    <t>改性乳化沥青碎石下封层</t>
  </si>
  <si>
    <t>粘层</t>
  </si>
  <si>
    <t>改性橡胶沥青防水粘结层</t>
  </si>
  <si>
    <r>
      <t>3</t>
    </r>
    <r>
      <rPr>
        <sz val="12"/>
        <color indexed="8"/>
        <rFont val="宋体"/>
        <family val="0"/>
      </rPr>
      <t>14-3</t>
    </r>
  </si>
  <si>
    <t>检查井、雨水口</t>
  </si>
  <si>
    <t>雨水口修复</t>
  </si>
  <si>
    <t>座</t>
  </si>
  <si>
    <r>
      <t>路缘石  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*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*49.5cm</t>
    </r>
  </si>
  <si>
    <t>检查井加固</t>
  </si>
  <si>
    <r>
      <t>3</t>
    </r>
    <r>
      <rPr>
        <sz val="12"/>
        <color indexed="8"/>
        <rFont val="宋体"/>
        <family val="0"/>
      </rPr>
      <t>13-3</t>
    </r>
  </si>
  <si>
    <t>现浇混凝土加固土路肩</t>
  </si>
  <si>
    <t>C30混凝土硬化路肩  15cm</t>
  </si>
  <si>
    <r>
      <t>m</t>
    </r>
    <r>
      <rPr>
        <sz val="12"/>
        <color indexed="8"/>
        <rFont val="宋体"/>
        <family val="0"/>
      </rPr>
      <t>2</t>
    </r>
  </si>
  <si>
    <t>C30混凝土硬化路肩  10cm</t>
  </si>
  <si>
    <r>
      <t>3</t>
    </r>
    <r>
      <rPr>
        <sz val="12"/>
        <color indexed="8"/>
        <rFont val="宋体"/>
        <family val="0"/>
      </rPr>
      <t>13-6</t>
    </r>
  </si>
  <si>
    <t>人行步道</t>
  </si>
  <si>
    <t>419-1</t>
  </si>
  <si>
    <t>单孔钢筋混凝土圆管涵</t>
  </si>
  <si>
    <t>419-2</t>
  </si>
  <si>
    <t>双孔钢筋混凝土圆管涵</t>
  </si>
  <si>
    <r>
      <t>清单  第</t>
    </r>
    <r>
      <rPr>
        <sz val="12"/>
        <rFont val="宋体"/>
        <family val="0"/>
      </rPr>
      <t>4</t>
    </r>
    <r>
      <rPr>
        <sz val="12"/>
        <rFont val="宋体"/>
        <family val="0"/>
      </rPr>
      <t>00章 合计   人民币</t>
    </r>
  </si>
  <si>
    <r>
      <t>-</t>
    </r>
    <r>
      <rPr>
        <sz val="12"/>
        <color indexed="8"/>
        <rFont val="宋体"/>
        <family val="0"/>
      </rPr>
      <t>b</t>
    </r>
  </si>
  <si>
    <r>
      <t>-</t>
    </r>
    <r>
      <rPr>
        <sz val="12"/>
        <color indexed="8"/>
        <rFont val="宋体"/>
        <family val="0"/>
      </rPr>
      <t>c</t>
    </r>
  </si>
  <si>
    <t>1-φ0.8m边涵</t>
  </si>
  <si>
    <t>m</t>
  </si>
  <si>
    <t>2-φ1.0m主涵</t>
  </si>
  <si>
    <t>1-φ1.0m主涵</t>
  </si>
  <si>
    <t>1-φ1.2m主涵</t>
  </si>
  <si>
    <r>
      <t>3</t>
    </r>
    <r>
      <rPr>
        <sz val="12"/>
        <color indexed="8"/>
        <rFont val="宋体"/>
        <family val="0"/>
      </rPr>
      <t>13-1</t>
    </r>
  </si>
  <si>
    <t>培土路肩</t>
  </si>
  <si>
    <t>培土路肩   5cm</t>
  </si>
  <si>
    <t>培土路肩   8cm</t>
  </si>
  <si>
    <r>
      <t>2</t>
    </r>
    <r>
      <rPr>
        <sz val="12"/>
        <color indexed="8"/>
        <rFont val="宋体"/>
        <family val="0"/>
      </rPr>
      <t>04-1</t>
    </r>
  </si>
  <si>
    <t>C20混凝土方沟侧墙修复</t>
  </si>
  <si>
    <r>
      <t>清单     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00章  桥梁、涵洞</t>
    </r>
  </si>
  <si>
    <t>临时道路、交通导改及设施保护</t>
  </si>
  <si>
    <r>
      <t xml:space="preserve">挖除旧路床  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cm</t>
    </r>
  </si>
  <si>
    <r>
      <t xml:space="preserve">挖除旧路床  </t>
    </r>
    <r>
      <rPr>
        <sz val="12"/>
        <rFont val="宋体"/>
        <family val="0"/>
      </rP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cm</t>
    </r>
  </si>
  <si>
    <t>旧路基层粒料掺6%水泥  30cm</t>
  </si>
  <si>
    <r>
      <t>大兴区西三路</t>
    </r>
    <r>
      <rPr>
        <sz val="12"/>
        <rFont val="宋体"/>
        <family val="0"/>
      </rPr>
      <t>大修工程</t>
    </r>
  </si>
  <si>
    <r>
      <t xml:space="preserve">挖除旧路床  </t>
    </r>
    <r>
      <rPr>
        <sz val="12"/>
        <rFont val="宋体"/>
        <family val="0"/>
      </rPr>
      <t>4</t>
    </r>
    <r>
      <rPr>
        <sz val="12"/>
        <rFont val="宋体"/>
        <family val="0"/>
      </rPr>
      <t>3</t>
    </r>
    <r>
      <rPr>
        <sz val="12"/>
        <rFont val="宋体"/>
        <family val="0"/>
      </rPr>
      <t>cm</t>
    </r>
  </si>
  <si>
    <t>步道砖  10*20*6cm</t>
  </si>
  <si>
    <r>
      <t>-</t>
    </r>
    <r>
      <rPr>
        <sz val="12"/>
        <color indexed="8"/>
        <rFont val="宋体"/>
        <family val="0"/>
      </rPr>
      <t>d</t>
    </r>
  </si>
  <si>
    <r>
      <t>C</t>
    </r>
    <r>
      <rPr>
        <sz val="12"/>
        <color indexed="8"/>
        <rFont val="宋体"/>
        <family val="0"/>
      </rPr>
      <t>15片石混凝土</t>
    </r>
    <r>
      <rPr>
        <sz val="12"/>
        <color indexed="8"/>
        <rFont val="宋体"/>
        <family val="0"/>
      </rPr>
      <t>边涵端墙修复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</si>
</sst>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4" fontId="5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185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53" fillId="0" borderId="10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Fill="1" applyBorder="1" applyAlignment="1">
      <alignment horizontal="center" vertical="center" shrinkToFit="1"/>
    </xf>
    <xf numFmtId="184" fontId="46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Alignment="1">
      <alignment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9.50390625" style="8" customWidth="1"/>
    <col min="2" max="2" width="31.375" style="8" customWidth="1"/>
    <col min="3" max="3" width="7.00390625" style="8" customWidth="1"/>
    <col min="4" max="4" width="10.00390625" style="8" customWidth="1"/>
    <col min="5" max="5" width="10.625" style="8" customWidth="1"/>
    <col min="6" max="6" width="12.7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59" t="s">
        <v>0</v>
      </c>
      <c r="B1" s="59"/>
      <c r="C1" s="59"/>
      <c r="D1" s="59"/>
      <c r="E1" s="59"/>
      <c r="F1" s="59"/>
    </row>
    <row r="2" spans="1:5" ht="33" customHeight="1">
      <c r="A2" s="8" t="s">
        <v>18</v>
      </c>
      <c r="B2" s="60" t="s">
        <v>146</v>
      </c>
      <c r="C2" s="60"/>
      <c r="D2" s="60"/>
      <c r="E2" s="8" t="s">
        <v>5</v>
      </c>
    </row>
    <row r="3" spans="1:6" s="9" customFormat="1" ht="39" customHeight="1">
      <c r="A3" s="61" t="s">
        <v>36</v>
      </c>
      <c r="B3" s="61"/>
      <c r="C3" s="61"/>
      <c r="D3" s="61"/>
      <c r="E3" s="61"/>
      <c r="F3" s="61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9.75" customHeight="1">
      <c r="A5" s="24" t="s">
        <v>24</v>
      </c>
      <c r="B5" s="25" t="s">
        <v>40</v>
      </c>
      <c r="C5" s="24" t="s">
        <v>25</v>
      </c>
      <c r="D5" s="24">
        <v>1</v>
      </c>
      <c r="E5" s="75"/>
      <c r="F5" s="11">
        <f>ROUND(D5*E5,0)</f>
        <v>0</v>
      </c>
    </row>
    <row r="6" spans="1:6" ht="39.75" customHeight="1">
      <c r="A6" s="24" t="s">
        <v>29</v>
      </c>
      <c r="B6" s="25" t="s">
        <v>41</v>
      </c>
      <c r="C6" s="24" t="s">
        <v>25</v>
      </c>
      <c r="D6" s="24">
        <v>1</v>
      </c>
      <c r="E6" s="75"/>
      <c r="F6" s="11">
        <f>ROUND(D6*E6,0)</f>
        <v>0</v>
      </c>
    </row>
    <row r="7" spans="1:6" ht="39.75" customHeight="1">
      <c r="A7" s="24" t="s">
        <v>42</v>
      </c>
      <c r="B7" s="25" t="s">
        <v>26</v>
      </c>
      <c r="C7" s="24" t="s">
        <v>25</v>
      </c>
      <c r="D7" s="24">
        <v>1</v>
      </c>
      <c r="E7" s="75"/>
      <c r="F7" s="11">
        <f>ROUND(D7*E7,0)</f>
        <v>0</v>
      </c>
    </row>
    <row r="8" spans="1:6" ht="39.75" customHeight="1">
      <c r="A8" s="24" t="s">
        <v>34</v>
      </c>
      <c r="B8" s="30" t="s">
        <v>142</v>
      </c>
      <c r="C8" s="24" t="s">
        <v>25</v>
      </c>
      <c r="D8" s="24">
        <v>1</v>
      </c>
      <c r="E8" s="75"/>
      <c r="F8" s="11">
        <f>ROUND(D8*E8,0)</f>
        <v>0</v>
      </c>
    </row>
    <row r="9" spans="1:6" ht="39.75" customHeight="1">
      <c r="A9" s="24" t="s">
        <v>27</v>
      </c>
      <c r="B9" s="25" t="s">
        <v>28</v>
      </c>
      <c r="C9" s="24" t="s">
        <v>25</v>
      </c>
      <c r="D9" s="24">
        <v>1</v>
      </c>
      <c r="E9" s="75"/>
      <c r="F9" s="11">
        <f>ROUND(D9*E9,0)</f>
        <v>0</v>
      </c>
    </row>
    <row r="10" spans="1:14" ht="45.75" customHeight="1">
      <c r="A10" s="62" t="s">
        <v>21</v>
      </c>
      <c r="B10" s="62"/>
      <c r="C10" s="62"/>
      <c r="D10" s="63">
        <f>ROUND(SUM(F5:F9),0)</f>
        <v>0</v>
      </c>
      <c r="E10" s="63"/>
      <c r="F10" s="12" t="s">
        <v>19</v>
      </c>
      <c r="G10" s="13"/>
      <c r="H10" s="13"/>
      <c r="I10" s="13"/>
      <c r="J10" s="13"/>
      <c r="K10" s="13"/>
      <c r="L10" s="13"/>
      <c r="M10" s="13"/>
      <c r="N10" s="13"/>
    </row>
    <row r="11" ht="32.25" customHeight="1"/>
    <row r="12" ht="25.5" customHeight="1">
      <c r="A12" s="14"/>
    </row>
  </sheetData>
  <sheetProtection password="CE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26" sqref="D26"/>
    </sheetView>
  </sheetViews>
  <sheetFormatPr defaultColWidth="9.00390625" defaultRowHeight="14.25"/>
  <cols>
    <col min="1" max="1" width="11.00390625" style="8" customWidth="1"/>
    <col min="2" max="2" width="27.50390625" style="19" customWidth="1"/>
    <col min="3" max="3" width="8.125" style="8" customWidth="1"/>
    <col min="4" max="4" width="11.625" style="20" bestFit="1" customWidth="1"/>
    <col min="5" max="5" width="10.25390625" style="78" customWidth="1"/>
    <col min="6" max="6" width="12.125" style="21" customWidth="1"/>
    <col min="7" max="16384" width="9.00390625" style="8" customWidth="1"/>
  </cols>
  <sheetData>
    <row r="1" spans="1:6" ht="42.75" customHeight="1">
      <c r="A1" s="59" t="s">
        <v>0</v>
      </c>
      <c r="B1" s="59"/>
      <c r="C1" s="59"/>
      <c r="D1" s="59"/>
      <c r="E1" s="59"/>
      <c r="F1" s="59"/>
    </row>
    <row r="2" spans="1:6" ht="42.75" customHeight="1">
      <c r="A2" s="15" t="s">
        <v>18</v>
      </c>
      <c r="B2" s="64" t="str">
        <f>'第100章'!B2</f>
        <v>大兴区西三路大修工程</v>
      </c>
      <c r="C2" s="64"/>
      <c r="D2" s="64"/>
      <c r="E2" s="65" t="s">
        <v>6</v>
      </c>
      <c r="F2" s="65"/>
    </row>
    <row r="3" spans="1:6" ht="38.25" customHeight="1">
      <c r="A3" s="61" t="s">
        <v>37</v>
      </c>
      <c r="B3" s="61"/>
      <c r="C3" s="61"/>
      <c r="D3" s="61"/>
      <c r="E3" s="61"/>
      <c r="F3" s="61"/>
    </row>
    <row r="4" spans="1:6" ht="38.25" customHeight="1">
      <c r="A4" s="10" t="s">
        <v>22</v>
      </c>
      <c r="B4" s="16" t="s">
        <v>23</v>
      </c>
      <c r="C4" s="10" t="s">
        <v>1</v>
      </c>
      <c r="D4" s="17" t="s">
        <v>2</v>
      </c>
      <c r="E4" s="79" t="s">
        <v>3</v>
      </c>
      <c r="F4" s="33" t="s">
        <v>4</v>
      </c>
    </row>
    <row r="5" spans="1:6" s="45" customFormat="1" ht="38.25" customHeight="1">
      <c r="A5" s="41" t="s">
        <v>79</v>
      </c>
      <c r="B5" s="42" t="s">
        <v>80</v>
      </c>
      <c r="C5" s="41" t="s">
        <v>81</v>
      </c>
      <c r="D5" s="43">
        <v>1</v>
      </c>
      <c r="E5" s="76"/>
      <c r="F5" s="22">
        <f>ROUND(D5*E5,0)</f>
        <v>0</v>
      </c>
    </row>
    <row r="6" spans="1:6" ht="30.75" customHeight="1">
      <c r="A6" s="31" t="s">
        <v>64</v>
      </c>
      <c r="B6" s="37" t="s">
        <v>65</v>
      </c>
      <c r="C6" s="31"/>
      <c r="D6" s="32"/>
      <c r="E6" s="76"/>
      <c r="F6" s="22"/>
    </row>
    <row r="7" spans="1:6" ht="30.75" customHeight="1">
      <c r="A7" s="53" t="s">
        <v>31</v>
      </c>
      <c r="B7" s="42" t="s">
        <v>143</v>
      </c>
      <c r="C7" s="34" t="s">
        <v>32</v>
      </c>
      <c r="D7" s="38">
        <v>3850</v>
      </c>
      <c r="E7" s="76"/>
      <c r="F7" s="22">
        <f aca="true" t="shared" si="0" ref="F6:F26">ROUND(D7*E7,0)</f>
        <v>0</v>
      </c>
    </row>
    <row r="8" spans="1:6" ht="30.75" customHeight="1">
      <c r="A8" s="53" t="s">
        <v>43</v>
      </c>
      <c r="B8" s="55" t="s">
        <v>144</v>
      </c>
      <c r="C8" s="40" t="s">
        <v>32</v>
      </c>
      <c r="D8" s="38">
        <v>25941</v>
      </c>
      <c r="E8" s="76"/>
      <c r="F8" s="22">
        <f t="shared" si="0"/>
        <v>0</v>
      </c>
    </row>
    <row r="9" spans="1:6" ht="30.75" customHeight="1">
      <c r="A9" s="48" t="s">
        <v>59</v>
      </c>
      <c r="B9" s="55" t="s">
        <v>147</v>
      </c>
      <c r="C9" s="40" t="s">
        <v>32</v>
      </c>
      <c r="D9" s="38">
        <v>8765.8</v>
      </c>
      <c r="E9" s="76"/>
      <c r="F9" s="22">
        <f t="shared" si="0"/>
        <v>0</v>
      </c>
    </row>
    <row r="10" spans="1:6" ht="30.75" customHeight="1">
      <c r="A10" s="36" t="s">
        <v>68</v>
      </c>
      <c r="B10" s="37" t="s">
        <v>67</v>
      </c>
      <c r="C10" s="31" t="s">
        <v>39</v>
      </c>
      <c r="D10" s="32">
        <v>1</v>
      </c>
      <c r="E10" s="76"/>
      <c r="F10" s="22">
        <f t="shared" si="0"/>
        <v>0</v>
      </c>
    </row>
    <row r="11" spans="1:6" ht="30.75" customHeight="1">
      <c r="A11" s="34" t="s">
        <v>35</v>
      </c>
      <c r="B11" s="39" t="s">
        <v>77</v>
      </c>
      <c r="C11" s="34" t="s">
        <v>30</v>
      </c>
      <c r="D11" s="26" t="s">
        <v>30</v>
      </c>
      <c r="E11" s="77"/>
      <c r="F11" s="22"/>
    </row>
    <row r="12" spans="1:6" ht="30.75" customHeight="1">
      <c r="A12" s="34" t="s">
        <v>31</v>
      </c>
      <c r="B12" s="46" t="s">
        <v>82</v>
      </c>
      <c r="C12" s="34" t="s">
        <v>32</v>
      </c>
      <c r="D12" s="26">
        <v>13770</v>
      </c>
      <c r="E12" s="77"/>
      <c r="F12" s="22">
        <f t="shared" si="0"/>
        <v>0</v>
      </c>
    </row>
    <row r="13" spans="1:6" ht="30.75" customHeight="1">
      <c r="A13" s="34" t="s">
        <v>43</v>
      </c>
      <c r="B13" s="46" t="s">
        <v>83</v>
      </c>
      <c r="C13" s="34" t="s">
        <v>32</v>
      </c>
      <c r="D13" s="26">
        <v>41343.9</v>
      </c>
      <c r="E13" s="77"/>
      <c r="F13" s="22">
        <f t="shared" si="0"/>
        <v>0</v>
      </c>
    </row>
    <row r="14" spans="1:6" ht="30.75" customHeight="1">
      <c r="A14" s="36" t="s">
        <v>59</v>
      </c>
      <c r="B14" s="46" t="s">
        <v>84</v>
      </c>
      <c r="C14" s="34" t="s">
        <v>60</v>
      </c>
      <c r="D14" s="26">
        <v>4556</v>
      </c>
      <c r="E14" s="77"/>
      <c r="F14" s="22">
        <f t="shared" si="0"/>
        <v>0</v>
      </c>
    </row>
    <row r="15" spans="1:6" ht="30.75" customHeight="1">
      <c r="A15" s="36" t="s">
        <v>62</v>
      </c>
      <c r="B15" s="46" t="s">
        <v>85</v>
      </c>
      <c r="C15" s="34" t="s">
        <v>60</v>
      </c>
      <c r="D15" s="26">
        <v>9380</v>
      </c>
      <c r="E15" s="77"/>
      <c r="F15" s="22">
        <f t="shared" si="0"/>
        <v>0</v>
      </c>
    </row>
    <row r="16" spans="1:6" ht="30.75" customHeight="1">
      <c r="A16" s="36" t="s">
        <v>63</v>
      </c>
      <c r="B16" s="46" t="s">
        <v>86</v>
      </c>
      <c r="C16" s="34" t="s">
        <v>60</v>
      </c>
      <c r="D16" s="26">
        <v>35706</v>
      </c>
      <c r="E16" s="77"/>
      <c r="F16" s="22">
        <f t="shared" si="0"/>
        <v>0</v>
      </c>
    </row>
    <row r="17" spans="1:6" ht="30.75" customHeight="1">
      <c r="A17" s="34" t="s">
        <v>71</v>
      </c>
      <c r="B17" s="39" t="s">
        <v>73</v>
      </c>
      <c r="C17" s="34"/>
      <c r="D17" s="26" t="s">
        <v>30</v>
      </c>
      <c r="E17" s="77"/>
      <c r="F17" s="22"/>
    </row>
    <row r="18" spans="1:6" ht="30.75" customHeight="1">
      <c r="A18" s="40" t="s">
        <v>31</v>
      </c>
      <c r="B18" s="39" t="s">
        <v>74</v>
      </c>
      <c r="C18" s="40" t="s">
        <v>72</v>
      </c>
      <c r="D18" s="26">
        <v>6927</v>
      </c>
      <c r="E18" s="77"/>
      <c r="F18" s="22">
        <f t="shared" si="0"/>
        <v>0</v>
      </c>
    </row>
    <row r="19" spans="1:6" ht="30.75" customHeight="1">
      <c r="A19" s="47" t="s">
        <v>139</v>
      </c>
      <c r="B19" s="46" t="s">
        <v>87</v>
      </c>
      <c r="C19" s="40"/>
      <c r="D19" s="26"/>
      <c r="E19" s="77"/>
      <c r="F19" s="22"/>
    </row>
    <row r="20" spans="1:6" ht="30.75" customHeight="1">
      <c r="A20" s="40" t="s">
        <v>31</v>
      </c>
      <c r="B20" s="46" t="s">
        <v>88</v>
      </c>
      <c r="C20" s="47" t="s">
        <v>89</v>
      </c>
      <c r="D20" s="26">
        <v>3944.7</v>
      </c>
      <c r="E20" s="77"/>
      <c r="F20" s="22">
        <f t="shared" si="0"/>
        <v>0</v>
      </c>
    </row>
    <row r="21" spans="1:6" ht="30.75" customHeight="1">
      <c r="A21" s="40" t="s">
        <v>75</v>
      </c>
      <c r="B21" s="46" t="s">
        <v>90</v>
      </c>
      <c r="C21" s="34"/>
      <c r="D21" s="26"/>
      <c r="E21" s="77"/>
      <c r="F21" s="22"/>
    </row>
    <row r="22" spans="1:6" ht="30.75" customHeight="1">
      <c r="A22" s="34" t="s">
        <v>31</v>
      </c>
      <c r="B22" s="46" t="s">
        <v>91</v>
      </c>
      <c r="C22" s="53" t="s">
        <v>61</v>
      </c>
      <c r="D22" s="26">
        <v>380</v>
      </c>
      <c r="E22" s="77"/>
      <c r="F22" s="22">
        <f t="shared" si="0"/>
        <v>0</v>
      </c>
    </row>
    <row r="23" spans="1:6" ht="30.75" customHeight="1">
      <c r="A23" s="48" t="s">
        <v>92</v>
      </c>
      <c r="B23" s="46" t="s">
        <v>95</v>
      </c>
      <c r="C23" s="47" t="s">
        <v>61</v>
      </c>
      <c r="D23" s="26">
        <v>210</v>
      </c>
      <c r="E23" s="77"/>
      <c r="F23" s="22">
        <f t="shared" si="0"/>
        <v>0</v>
      </c>
    </row>
    <row r="24" spans="1:6" ht="30.75" customHeight="1">
      <c r="A24" s="48" t="s">
        <v>59</v>
      </c>
      <c r="B24" s="46" t="s">
        <v>96</v>
      </c>
      <c r="C24" s="47" t="s">
        <v>61</v>
      </c>
      <c r="D24" s="26">
        <v>640</v>
      </c>
      <c r="E24" s="77"/>
      <c r="F24" s="22">
        <f t="shared" si="0"/>
        <v>0</v>
      </c>
    </row>
    <row r="25" spans="1:6" ht="30.75" customHeight="1">
      <c r="A25" s="48" t="s">
        <v>93</v>
      </c>
      <c r="B25" s="46" t="s">
        <v>97</v>
      </c>
      <c r="C25" s="47" t="s">
        <v>61</v>
      </c>
      <c r="D25" s="26">
        <v>1000</v>
      </c>
      <c r="E25" s="77"/>
      <c r="F25" s="22">
        <f t="shared" si="0"/>
        <v>0</v>
      </c>
    </row>
    <row r="26" spans="1:6" ht="30.75" customHeight="1">
      <c r="A26" s="48" t="s">
        <v>94</v>
      </c>
      <c r="B26" s="54" t="s">
        <v>140</v>
      </c>
      <c r="C26" s="40" t="s">
        <v>76</v>
      </c>
      <c r="D26" s="26">
        <v>259.2</v>
      </c>
      <c r="E26" s="77"/>
      <c r="F26" s="22">
        <f t="shared" si="0"/>
        <v>0</v>
      </c>
    </row>
    <row r="27" spans="1:6" ht="33.75" customHeight="1">
      <c r="A27" s="62" t="s">
        <v>50</v>
      </c>
      <c r="B27" s="62"/>
      <c r="C27" s="62"/>
      <c r="D27" s="63">
        <f>ROUND(SUM(F5:F26),0)</f>
        <v>0</v>
      </c>
      <c r="E27" s="63"/>
      <c r="F27" s="18" t="s">
        <v>51</v>
      </c>
    </row>
  </sheetData>
  <sheetProtection password="CEF9" sheet="1"/>
  <protectedRanges>
    <protectedRange sqref="E5 E7:E10 E12:E16 E18 E20 E22:E26" name="区域1"/>
  </protectedRanges>
  <mergeCells count="6">
    <mergeCell ref="A27:C27"/>
    <mergeCell ref="D27:E2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0.7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H28" sqref="H28"/>
    </sheetView>
  </sheetViews>
  <sheetFormatPr defaultColWidth="9.00390625" defaultRowHeight="14.25"/>
  <cols>
    <col min="1" max="1" width="9.125" style="3" customWidth="1"/>
    <col min="2" max="2" width="31.50390625" style="4" customWidth="1"/>
    <col min="3" max="3" width="7.125" style="4" customWidth="1"/>
    <col min="4" max="4" width="10.75390625" style="5" customWidth="1"/>
    <col min="5" max="5" width="10.25390625" style="82" customWidth="1"/>
    <col min="6" max="6" width="12.125" style="6" customWidth="1"/>
    <col min="7" max="16384" width="9.00390625" style="4" customWidth="1"/>
  </cols>
  <sheetData>
    <row r="1" spans="1:6" ht="45.75" customHeight="1">
      <c r="A1" s="66" t="s">
        <v>0</v>
      </c>
      <c r="B1" s="66"/>
      <c r="C1" s="66"/>
      <c r="D1" s="66"/>
      <c r="E1" s="66"/>
      <c r="F1" s="66"/>
    </row>
    <row r="2" spans="1:6" ht="33" customHeight="1">
      <c r="A2" s="2" t="s">
        <v>18</v>
      </c>
      <c r="B2" s="67" t="str">
        <f>'第100章'!B2</f>
        <v>大兴区西三路大修工程</v>
      </c>
      <c r="C2" s="67"/>
      <c r="D2" s="67"/>
      <c r="E2" s="68" t="s">
        <v>6</v>
      </c>
      <c r="F2" s="68"/>
    </row>
    <row r="3" spans="1:6" ht="31.5" customHeight="1">
      <c r="A3" s="61" t="s">
        <v>38</v>
      </c>
      <c r="B3" s="61"/>
      <c r="C3" s="61"/>
      <c r="D3" s="61"/>
      <c r="E3" s="61"/>
      <c r="F3" s="61"/>
    </row>
    <row r="4" spans="1:6" ht="29.25" customHeight="1">
      <c r="A4" s="23" t="s">
        <v>22</v>
      </c>
      <c r="B4" s="10" t="s">
        <v>23</v>
      </c>
      <c r="C4" s="10" t="s">
        <v>1</v>
      </c>
      <c r="D4" s="17" t="s">
        <v>2</v>
      </c>
      <c r="E4" s="79" t="s">
        <v>3</v>
      </c>
      <c r="F4" s="33" t="s">
        <v>4</v>
      </c>
    </row>
    <row r="5" spans="1:6" s="50" customFormat="1" ht="32.25" customHeight="1">
      <c r="A5" s="47" t="s">
        <v>100</v>
      </c>
      <c r="B5" s="51" t="s">
        <v>101</v>
      </c>
      <c r="C5" s="40"/>
      <c r="D5" s="43"/>
      <c r="E5" s="76"/>
      <c r="F5" s="22"/>
    </row>
    <row r="6" spans="1:6" s="50" customFormat="1" ht="32.25" customHeight="1">
      <c r="A6" s="40" t="s">
        <v>31</v>
      </c>
      <c r="B6" s="56" t="s">
        <v>145</v>
      </c>
      <c r="C6" s="40" t="s">
        <v>32</v>
      </c>
      <c r="D6" s="26">
        <v>38556.8</v>
      </c>
      <c r="E6" s="76"/>
      <c r="F6" s="22">
        <f>ROUND(D6*E6,0)</f>
        <v>0</v>
      </c>
    </row>
    <row r="7" spans="1:6" ht="32.25" customHeight="1">
      <c r="A7" s="34" t="s">
        <v>69</v>
      </c>
      <c r="B7" s="39" t="s">
        <v>78</v>
      </c>
      <c r="C7" s="34" t="s">
        <v>30</v>
      </c>
      <c r="D7" s="26"/>
      <c r="E7" s="80"/>
      <c r="F7" s="22"/>
    </row>
    <row r="8" spans="1:6" ht="32.25" customHeight="1">
      <c r="A8" s="34" t="s">
        <v>31</v>
      </c>
      <c r="B8" s="46" t="s">
        <v>98</v>
      </c>
      <c r="C8" s="34" t="s">
        <v>32</v>
      </c>
      <c r="D8" s="26">
        <v>780.7</v>
      </c>
      <c r="E8" s="80"/>
      <c r="F8" s="22">
        <f>ROUND(D8*E8,0)</f>
        <v>0</v>
      </c>
    </row>
    <row r="9" spans="1:6" ht="32.25" customHeight="1">
      <c r="A9" s="34" t="s">
        <v>43</v>
      </c>
      <c r="B9" s="46" t="s">
        <v>99</v>
      </c>
      <c r="C9" s="34" t="s">
        <v>32</v>
      </c>
      <c r="D9" s="26">
        <v>37648.2</v>
      </c>
      <c r="E9" s="80"/>
      <c r="F9" s="22">
        <f>ROUND(D9*E9,0)</f>
        <v>0</v>
      </c>
    </row>
    <row r="10" spans="1:6" ht="32.25" customHeight="1">
      <c r="A10" s="34" t="s">
        <v>44</v>
      </c>
      <c r="B10" s="46" t="s">
        <v>102</v>
      </c>
      <c r="C10" s="34" t="s">
        <v>32</v>
      </c>
      <c r="D10" s="26">
        <v>51799.4</v>
      </c>
      <c r="E10" s="81"/>
      <c r="F10" s="22">
        <f>ROUND(D10*E10,0)</f>
        <v>0</v>
      </c>
    </row>
    <row r="11" spans="1:6" ht="32.25" customHeight="1">
      <c r="A11" s="34" t="s">
        <v>33</v>
      </c>
      <c r="B11" s="46" t="s">
        <v>108</v>
      </c>
      <c r="C11" s="34"/>
      <c r="D11" s="26"/>
      <c r="E11" s="81"/>
      <c r="F11" s="22"/>
    </row>
    <row r="12" spans="1:6" ht="32.25" customHeight="1">
      <c r="A12" s="40" t="s">
        <v>31</v>
      </c>
      <c r="B12" s="46" t="s">
        <v>103</v>
      </c>
      <c r="C12" s="40" t="s">
        <v>32</v>
      </c>
      <c r="D12" s="26">
        <v>59687</v>
      </c>
      <c r="E12" s="81"/>
      <c r="F12" s="22">
        <f>ROUND(D12*E12,0)</f>
        <v>0</v>
      </c>
    </row>
    <row r="13" spans="1:6" ht="32.25" customHeight="1">
      <c r="A13" s="40" t="s">
        <v>43</v>
      </c>
      <c r="B13" s="46" t="s">
        <v>109</v>
      </c>
      <c r="C13" s="40" t="s">
        <v>32</v>
      </c>
      <c r="D13" s="26">
        <v>783.6</v>
      </c>
      <c r="E13" s="81"/>
      <c r="F13" s="22">
        <f>ROUND(D13*E13,0)</f>
        <v>0</v>
      </c>
    </row>
    <row r="14" spans="1:6" ht="32.25" customHeight="1">
      <c r="A14" s="34" t="s">
        <v>45</v>
      </c>
      <c r="B14" s="35" t="s">
        <v>46</v>
      </c>
      <c r="C14" s="34" t="s">
        <v>30</v>
      </c>
      <c r="D14" s="26"/>
      <c r="E14" s="81"/>
      <c r="F14" s="22"/>
    </row>
    <row r="15" spans="1:6" ht="32.25" customHeight="1">
      <c r="A15" s="34" t="s">
        <v>31</v>
      </c>
      <c r="B15" s="35" t="s">
        <v>66</v>
      </c>
      <c r="C15" s="34" t="s">
        <v>32</v>
      </c>
      <c r="D15" s="26">
        <v>66353</v>
      </c>
      <c r="E15" s="81"/>
      <c r="F15" s="22">
        <f>ROUND(D15*E15,0)</f>
        <v>0</v>
      </c>
    </row>
    <row r="16" spans="1:6" ht="32.25" customHeight="1">
      <c r="A16" s="47" t="s">
        <v>104</v>
      </c>
      <c r="B16" s="46" t="s">
        <v>105</v>
      </c>
      <c r="C16" s="40"/>
      <c r="D16" s="26"/>
      <c r="E16" s="81"/>
      <c r="F16" s="22"/>
    </row>
    <row r="17" spans="1:6" ht="32.25" customHeight="1">
      <c r="A17" s="40" t="s">
        <v>31</v>
      </c>
      <c r="B17" s="46" t="s">
        <v>106</v>
      </c>
      <c r="C17" s="34" t="s">
        <v>32</v>
      </c>
      <c r="D17" s="26">
        <v>45917</v>
      </c>
      <c r="E17" s="81"/>
      <c r="F17" s="22">
        <f>ROUND(D17*E17,0)</f>
        <v>0</v>
      </c>
    </row>
    <row r="18" spans="1:6" ht="32.25" customHeight="1">
      <c r="A18" s="34" t="s">
        <v>47</v>
      </c>
      <c r="B18" s="46" t="s">
        <v>107</v>
      </c>
      <c r="C18" s="34" t="s">
        <v>32</v>
      </c>
      <c r="D18" s="26">
        <v>45917</v>
      </c>
      <c r="E18" s="81"/>
      <c r="F18" s="22">
        <f>ROUND(D18*E18,0)</f>
        <v>0</v>
      </c>
    </row>
    <row r="19" spans="1:6" ht="32.25" customHeight="1">
      <c r="A19" s="47" t="s">
        <v>135</v>
      </c>
      <c r="B19" s="46" t="s">
        <v>136</v>
      </c>
      <c r="C19" s="40"/>
      <c r="D19" s="26"/>
      <c r="E19" s="81"/>
      <c r="F19" s="22"/>
    </row>
    <row r="20" spans="1:6" ht="32.25" customHeight="1">
      <c r="A20" s="40" t="s">
        <v>31</v>
      </c>
      <c r="B20" s="46" t="s">
        <v>137</v>
      </c>
      <c r="C20" s="40" t="s">
        <v>32</v>
      </c>
      <c r="D20" s="26">
        <v>361.5</v>
      </c>
      <c r="E20" s="81"/>
      <c r="F20" s="22">
        <f>ROUND(D20*E20,0)</f>
        <v>0</v>
      </c>
    </row>
    <row r="21" spans="1:6" ht="32.25" customHeight="1">
      <c r="A21" s="40" t="s">
        <v>43</v>
      </c>
      <c r="B21" s="46" t="s">
        <v>138</v>
      </c>
      <c r="C21" s="40" t="s">
        <v>32</v>
      </c>
      <c r="D21" s="26">
        <v>7140</v>
      </c>
      <c r="E21" s="81"/>
      <c r="F21" s="22">
        <f>ROUND(D21*E21,0)</f>
        <v>0</v>
      </c>
    </row>
    <row r="22" spans="1:6" ht="32.25" customHeight="1">
      <c r="A22" s="47" t="s">
        <v>116</v>
      </c>
      <c r="B22" s="46" t="s">
        <v>117</v>
      </c>
      <c r="C22" s="40"/>
      <c r="D22" s="26"/>
      <c r="E22" s="81"/>
      <c r="F22" s="22"/>
    </row>
    <row r="23" spans="1:6" ht="32.25" customHeight="1">
      <c r="A23" s="40" t="s">
        <v>31</v>
      </c>
      <c r="B23" s="46" t="s">
        <v>120</v>
      </c>
      <c r="C23" s="47" t="s">
        <v>119</v>
      </c>
      <c r="D23" s="26">
        <v>880</v>
      </c>
      <c r="E23" s="81"/>
      <c r="F23" s="22">
        <f>ROUND(D23*E23,0)</f>
        <v>0</v>
      </c>
    </row>
    <row r="24" spans="1:6" ht="32.25" customHeight="1">
      <c r="A24" s="40" t="s">
        <v>43</v>
      </c>
      <c r="B24" s="46" t="s">
        <v>118</v>
      </c>
      <c r="C24" s="47" t="s">
        <v>119</v>
      </c>
      <c r="D24" s="26">
        <v>1880</v>
      </c>
      <c r="E24" s="81"/>
      <c r="F24" s="22">
        <f>ROUND(D24*E24,0)</f>
        <v>0</v>
      </c>
    </row>
    <row r="25" spans="1:6" ht="32.25" customHeight="1">
      <c r="A25" s="34" t="s">
        <v>48</v>
      </c>
      <c r="B25" s="35" t="s">
        <v>49</v>
      </c>
      <c r="C25" s="34" t="s">
        <v>30</v>
      </c>
      <c r="D25" s="26"/>
      <c r="E25" s="81"/>
      <c r="F25" s="22"/>
    </row>
    <row r="26" spans="1:6" ht="32.25" customHeight="1">
      <c r="A26" s="34" t="s">
        <v>31</v>
      </c>
      <c r="B26" s="46" t="s">
        <v>114</v>
      </c>
      <c r="C26" s="34" t="s">
        <v>61</v>
      </c>
      <c r="D26" s="26">
        <v>15228</v>
      </c>
      <c r="E26" s="81"/>
      <c r="F26" s="22">
        <f>ROUND(D26*E26,0)</f>
        <v>0</v>
      </c>
    </row>
    <row r="27" spans="1:6" ht="32.25" customHeight="1">
      <c r="A27" s="47" t="s">
        <v>121</v>
      </c>
      <c r="B27" s="46" t="s">
        <v>122</v>
      </c>
      <c r="C27" s="47"/>
      <c r="D27" s="26"/>
      <c r="E27" s="81"/>
      <c r="F27" s="22"/>
    </row>
    <row r="28" spans="1:6" ht="32.25" customHeight="1">
      <c r="A28" s="40" t="s">
        <v>31</v>
      </c>
      <c r="B28" s="46" t="s">
        <v>148</v>
      </c>
      <c r="C28" s="47" t="s">
        <v>119</v>
      </c>
      <c r="D28" s="26">
        <v>3560</v>
      </c>
      <c r="E28" s="81"/>
      <c r="F28" s="22">
        <f>ROUND(D28*E28,0)</f>
        <v>0</v>
      </c>
    </row>
    <row r="29" spans="1:6" ht="32.25" customHeight="1">
      <c r="A29" s="47" t="s">
        <v>110</v>
      </c>
      <c r="B29" s="46" t="s">
        <v>111</v>
      </c>
      <c r="C29" s="40"/>
      <c r="D29" s="26"/>
      <c r="E29" s="81"/>
      <c r="F29" s="22"/>
    </row>
    <row r="30" spans="1:6" ht="32.25" customHeight="1">
      <c r="A30" s="40" t="s">
        <v>31</v>
      </c>
      <c r="B30" s="46" t="s">
        <v>115</v>
      </c>
      <c r="C30" s="47" t="s">
        <v>113</v>
      </c>
      <c r="D30" s="52">
        <v>35</v>
      </c>
      <c r="E30" s="81"/>
      <c r="F30" s="22">
        <f>ROUND(D30*E30,0)</f>
        <v>0</v>
      </c>
    </row>
    <row r="31" spans="1:6" ht="32.25" customHeight="1">
      <c r="A31" s="40" t="s">
        <v>43</v>
      </c>
      <c r="B31" s="46" t="s">
        <v>112</v>
      </c>
      <c r="C31" s="47" t="s">
        <v>113</v>
      </c>
      <c r="D31" s="52">
        <v>39</v>
      </c>
      <c r="E31" s="81"/>
      <c r="F31" s="22">
        <f>ROUND(D31*E31,0)</f>
        <v>0</v>
      </c>
    </row>
    <row r="32" spans="1:6" ht="33.75" customHeight="1">
      <c r="A32" s="62" t="s">
        <v>52</v>
      </c>
      <c r="B32" s="62"/>
      <c r="C32" s="62"/>
      <c r="D32" s="63">
        <f>ROUND(SUM(F6:F31),0)</f>
        <v>0</v>
      </c>
      <c r="E32" s="63"/>
      <c r="F32" s="18" t="s">
        <v>53</v>
      </c>
    </row>
  </sheetData>
  <sheetProtection password="CEF9" sheet="1"/>
  <protectedRanges>
    <protectedRange sqref="E6 E8:E10 E12:E13 E15 E17:E18 E20:E21 E23:E24 E26 E28 E30:E31" name="区域1"/>
  </protectedRanges>
  <mergeCells count="6">
    <mergeCell ref="A32:C32"/>
    <mergeCell ref="D32:E32"/>
    <mergeCell ref="A1:F1"/>
    <mergeCell ref="B2:D2"/>
    <mergeCell ref="E2:F2"/>
    <mergeCell ref="A3:F3"/>
  </mergeCells>
  <printOptions horizontalCentered="1"/>
  <pageMargins left="0.7480314960629921" right="0.7480314960629921" top="0.54" bottom="1" header="0.5118110236220472" footer="0.5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0" sqref="I10"/>
    </sheetView>
  </sheetViews>
  <sheetFormatPr defaultColWidth="9.00390625" defaultRowHeight="14.25"/>
  <cols>
    <col min="1" max="1" width="9.125" style="3" customWidth="1"/>
    <col min="2" max="2" width="31.50390625" style="4" customWidth="1"/>
    <col min="3" max="3" width="7.125" style="4" customWidth="1"/>
    <col min="4" max="4" width="9.375" style="5" customWidth="1"/>
    <col min="5" max="5" width="9.75390625" style="6" customWidth="1"/>
    <col min="6" max="6" width="12.125" style="6" customWidth="1"/>
    <col min="7" max="16384" width="9.00390625" style="4" customWidth="1"/>
  </cols>
  <sheetData>
    <row r="1" spans="1:6" ht="45.75" customHeight="1">
      <c r="A1" s="66" t="s">
        <v>0</v>
      </c>
      <c r="B1" s="66"/>
      <c r="C1" s="66"/>
      <c r="D1" s="66"/>
      <c r="E1" s="66"/>
      <c r="F1" s="66"/>
    </row>
    <row r="2" spans="1:6" ht="33" customHeight="1">
      <c r="A2" s="2" t="s">
        <v>18</v>
      </c>
      <c r="B2" s="67" t="str">
        <f>'第100章'!B2</f>
        <v>大兴区西三路大修工程</v>
      </c>
      <c r="C2" s="67"/>
      <c r="D2" s="67"/>
      <c r="E2" s="68" t="s">
        <v>6</v>
      </c>
      <c r="F2" s="68"/>
    </row>
    <row r="3" spans="1:6" ht="37.5" customHeight="1">
      <c r="A3" s="61" t="s">
        <v>141</v>
      </c>
      <c r="B3" s="61"/>
      <c r="C3" s="61"/>
      <c r="D3" s="61"/>
      <c r="E3" s="61"/>
      <c r="F3" s="61"/>
    </row>
    <row r="4" spans="1:6" ht="29.25" customHeight="1">
      <c r="A4" s="23" t="s">
        <v>22</v>
      </c>
      <c r="B4" s="10" t="s">
        <v>23</v>
      </c>
      <c r="C4" s="10" t="s">
        <v>1</v>
      </c>
      <c r="D4" s="17" t="s">
        <v>2</v>
      </c>
      <c r="E4" s="33" t="s">
        <v>3</v>
      </c>
      <c r="F4" s="33" t="s">
        <v>4</v>
      </c>
    </row>
    <row r="5" spans="1:6" s="50" customFormat="1" ht="39" customHeight="1">
      <c r="A5" s="49" t="s">
        <v>123</v>
      </c>
      <c r="B5" s="51" t="s">
        <v>124</v>
      </c>
      <c r="C5" s="41"/>
      <c r="D5" s="43"/>
      <c r="E5" s="76"/>
      <c r="F5" s="44"/>
    </row>
    <row r="6" spans="1:6" s="50" customFormat="1" ht="39" customHeight="1">
      <c r="A6" s="40" t="s">
        <v>31</v>
      </c>
      <c r="B6" s="51" t="s">
        <v>130</v>
      </c>
      <c r="C6" s="47" t="s">
        <v>131</v>
      </c>
      <c r="D6" s="38">
        <v>80</v>
      </c>
      <c r="E6" s="76"/>
      <c r="F6" s="22">
        <f>ROUND(D6*E6,0)</f>
        <v>0</v>
      </c>
    </row>
    <row r="7" spans="1:6" s="50" customFormat="1" ht="39" customHeight="1">
      <c r="A7" s="48" t="s">
        <v>128</v>
      </c>
      <c r="B7" s="51" t="s">
        <v>133</v>
      </c>
      <c r="C7" s="47" t="s">
        <v>131</v>
      </c>
      <c r="D7" s="38">
        <v>48</v>
      </c>
      <c r="E7" s="76"/>
      <c r="F7" s="22">
        <f>ROUND(D7*E7,0)</f>
        <v>0</v>
      </c>
    </row>
    <row r="8" spans="1:6" s="50" customFormat="1" ht="39" customHeight="1">
      <c r="A8" s="48" t="s">
        <v>129</v>
      </c>
      <c r="B8" s="51" t="s">
        <v>134</v>
      </c>
      <c r="C8" s="47" t="s">
        <v>131</v>
      </c>
      <c r="D8" s="38">
        <v>38</v>
      </c>
      <c r="E8" s="76"/>
      <c r="F8" s="22">
        <f>ROUND(D8*E8,0)</f>
        <v>0</v>
      </c>
    </row>
    <row r="9" spans="1:6" s="50" customFormat="1" ht="39" customHeight="1">
      <c r="A9" s="57" t="s">
        <v>149</v>
      </c>
      <c r="B9" s="58" t="s">
        <v>150</v>
      </c>
      <c r="C9" s="53" t="s">
        <v>76</v>
      </c>
      <c r="D9" s="26">
        <v>720</v>
      </c>
      <c r="E9" s="76"/>
      <c r="F9" s="22">
        <f>ROUND(D9*E9,0)</f>
        <v>0</v>
      </c>
    </row>
    <row r="10" spans="1:6" s="50" customFormat="1" ht="39" customHeight="1">
      <c r="A10" s="49" t="s">
        <v>125</v>
      </c>
      <c r="B10" s="51" t="s">
        <v>126</v>
      </c>
      <c r="C10" s="40"/>
      <c r="D10" s="43"/>
      <c r="E10" s="76"/>
      <c r="F10" s="22"/>
    </row>
    <row r="11" spans="1:6" s="50" customFormat="1" ht="39" customHeight="1">
      <c r="A11" s="40" t="s">
        <v>31</v>
      </c>
      <c r="B11" s="51" t="s">
        <v>132</v>
      </c>
      <c r="C11" s="47" t="s">
        <v>131</v>
      </c>
      <c r="D11" s="38">
        <v>16</v>
      </c>
      <c r="E11" s="76"/>
      <c r="F11" s="22">
        <f>ROUND(D11*E11,0)</f>
        <v>0</v>
      </c>
    </row>
    <row r="12" spans="1:6" ht="39" customHeight="1">
      <c r="A12" s="62" t="s">
        <v>127</v>
      </c>
      <c r="B12" s="62"/>
      <c r="C12" s="62"/>
      <c r="D12" s="63">
        <f>ROUND(SUM(F6:F11),0)</f>
        <v>0</v>
      </c>
      <c r="E12" s="63"/>
      <c r="F12" s="18" t="s">
        <v>19</v>
      </c>
    </row>
  </sheetData>
  <sheetProtection password="CEF9" sheet="1"/>
  <protectedRanges>
    <protectedRange sqref="E6:E9 E11" name="区域1"/>
  </protectedRanges>
  <mergeCells count="6">
    <mergeCell ref="A1:F1"/>
    <mergeCell ref="B2:D2"/>
    <mergeCell ref="E2:F2"/>
    <mergeCell ref="A3:F3"/>
    <mergeCell ref="A12:C12"/>
    <mergeCell ref="D12:E12"/>
  </mergeCells>
  <printOptions horizontalCentered="1"/>
  <pageMargins left="0.7480314960629921" right="0.7480314960629921" top="0.85" bottom="0.71" header="0.5118110236220472" footer="2.9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5" sqref="F15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72" t="s">
        <v>7</v>
      </c>
      <c r="B1" s="72"/>
      <c r="C1" s="72"/>
      <c r="D1" s="72"/>
    </row>
    <row r="2" spans="1:4" ht="39" customHeight="1">
      <c r="A2" s="69" t="str">
        <f>"工程名称："&amp;'第100章'!B2</f>
        <v>工程名称：大兴区西三路大修工程</v>
      </c>
      <c r="B2" s="69"/>
      <c r="C2" s="69"/>
      <c r="D2" s="69"/>
    </row>
    <row r="3" spans="1:4" ht="39" customHeight="1">
      <c r="A3" s="27" t="s">
        <v>8</v>
      </c>
      <c r="B3" s="27" t="s">
        <v>9</v>
      </c>
      <c r="C3" s="27" t="s">
        <v>10</v>
      </c>
      <c r="D3" s="28" t="s">
        <v>20</v>
      </c>
    </row>
    <row r="4" spans="1:4" s="7" customFormat="1" ht="33" customHeight="1">
      <c r="A4" s="29">
        <v>1</v>
      </c>
      <c r="B4" s="29">
        <v>100</v>
      </c>
      <c r="C4" s="29" t="s">
        <v>11</v>
      </c>
      <c r="D4" s="83">
        <f>'第100章'!D10</f>
        <v>0</v>
      </c>
    </row>
    <row r="5" spans="1:4" s="7" customFormat="1" ht="33" customHeight="1">
      <c r="A5" s="29">
        <v>2</v>
      </c>
      <c r="B5" s="29">
        <v>200</v>
      </c>
      <c r="C5" s="29" t="s">
        <v>12</v>
      </c>
      <c r="D5" s="83">
        <f>'第200章'!D27</f>
        <v>0</v>
      </c>
    </row>
    <row r="6" spans="1:4" s="7" customFormat="1" ht="33" customHeight="1">
      <c r="A6" s="29">
        <v>3</v>
      </c>
      <c r="B6" s="29">
        <v>300</v>
      </c>
      <c r="C6" s="29" t="s">
        <v>13</v>
      </c>
      <c r="D6" s="83">
        <f>'第300章 '!D32:E32</f>
        <v>0</v>
      </c>
    </row>
    <row r="7" spans="1:4" s="7" customFormat="1" ht="33" customHeight="1">
      <c r="A7" s="29">
        <v>4</v>
      </c>
      <c r="B7" s="29">
        <v>400</v>
      </c>
      <c r="C7" s="29" t="s">
        <v>14</v>
      </c>
      <c r="D7" s="83">
        <f>'第400章'!D12</f>
        <v>0</v>
      </c>
    </row>
    <row r="8" spans="1:4" s="7" customFormat="1" ht="33" customHeight="1">
      <c r="A8" s="29">
        <v>5</v>
      </c>
      <c r="B8" s="29">
        <v>500</v>
      </c>
      <c r="C8" s="29" t="s">
        <v>15</v>
      </c>
      <c r="D8" s="83"/>
    </row>
    <row r="9" spans="1:4" s="7" customFormat="1" ht="33" customHeight="1">
      <c r="A9" s="29">
        <v>6</v>
      </c>
      <c r="B9" s="29">
        <v>600</v>
      </c>
      <c r="C9" s="29" t="s">
        <v>16</v>
      </c>
      <c r="D9" s="83"/>
    </row>
    <row r="10" spans="1:4" s="7" customFormat="1" ht="33" customHeight="1">
      <c r="A10" s="29">
        <v>7</v>
      </c>
      <c r="B10" s="29">
        <v>700</v>
      </c>
      <c r="C10" s="29" t="s">
        <v>17</v>
      </c>
      <c r="D10" s="83"/>
    </row>
    <row r="11" spans="1:4" s="7" customFormat="1" ht="33" customHeight="1">
      <c r="A11" s="29">
        <v>8</v>
      </c>
      <c r="B11" s="71" t="s">
        <v>54</v>
      </c>
      <c r="C11" s="71"/>
      <c r="D11" s="83">
        <f>SUM(D4:D10)</f>
        <v>0</v>
      </c>
    </row>
    <row r="12" spans="1:4" s="7" customFormat="1" ht="33" customHeight="1">
      <c r="A12" s="29">
        <v>9</v>
      </c>
      <c r="B12" s="71" t="s">
        <v>55</v>
      </c>
      <c r="C12" s="71"/>
      <c r="D12" s="83"/>
    </row>
    <row r="13" spans="1:4" s="7" customFormat="1" ht="33" customHeight="1">
      <c r="A13" s="29">
        <v>10</v>
      </c>
      <c r="B13" s="71" t="s">
        <v>56</v>
      </c>
      <c r="C13" s="71"/>
      <c r="D13" s="83">
        <f>ROUND((19936298*0.015),0)</f>
        <v>299044</v>
      </c>
    </row>
    <row r="14" spans="1:4" s="7" customFormat="1" ht="33" customHeight="1">
      <c r="A14" s="29">
        <v>11</v>
      </c>
      <c r="B14" s="73" t="s">
        <v>57</v>
      </c>
      <c r="C14" s="73"/>
      <c r="D14" s="83">
        <f>ROUND(D11-D12-D13,0)</f>
        <v>-299044</v>
      </c>
    </row>
    <row r="15" spans="1:4" s="7" customFormat="1" ht="33" customHeight="1">
      <c r="A15" s="29">
        <v>12</v>
      </c>
      <c r="B15" s="74" t="s">
        <v>70</v>
      </c>
      <c r="C15" s="71"/>
      <c r="D15" s="83">
        <f>ROUND(D14*3%,0)</f>
        <v>-8971</v>
      </c>
    </row>
    <row r="16" spans="1:4" s="7" customFormat="1" ht="33" customHeight="1">
      <c r="A16" s="29">
        <v>13</v>
      </c>
      <c r="B16" s="71" t="s">
        <v>58</v>
      </c>
      <c r="C16" s="71"/>
      <c r="D16" s="83">
        <f>D11+D15</f>
        <v>-8971</v>
      </c>
    </row>
    <row r="17" spans="1:4" ht="30" customHeight="1">
      <c r="A17" s="69"/>
      <c r="B17" s="70"/>
      <c r="C17" s="70"/>
      <c r="D17" s="70"/>
    </row>
  </sheetData>
  <sheetProtection password="CE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2016-05-03T01:20:30Z</cp:lastPrinted>
  <dcterms:created xsi:type="dcterms:W3CDTF">2008-04-07T07:00:19Z</dcterms:created>
  <dcterms:modified xsi:type="dcterms:W3CDTF">2016-05-03T01:20:56Z</dcterms:modified>
  <cp:category/>
  <cp:version/>
  <cp:contentType/>
  <cp:contentStatus/>
</cp:coreProperties>
</file>