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3"/>
  </bookViews>
  <sheets>
    <sheet name="第100章" sheetId="1" r:id="rId1"/>
    <sheet name="第200章" sheetId="2" r:id="rId2"/>
    <sheet name="第300章" sheetId="3" r:id="rId3"/>
    <sheet name="汇总表" sheetId="4" r:id="rId4"/>
  </sheets>
  <definedNames>
    <definedName name="_xlnm.Print_Area" localSheetId="3">'汇总表'!$A$1:$D$16</definedName>
    <definedName name="_xlnm.Print_Titles" localSheetId="1">'第200章'!$1:$4</definedName>
    <definedName name="_xlnm.Print_Titles" localSheetId="2">'第300章'!$1:$4</definedName>
  </definedNames>
  <calcPr fullCalcOnLoad="1"/>
</workbook>
</file>

<file path=xl/sharedStrings.xml><?xml version="1.0" encoding="utf-8"?>
<sst xmlns="http://schemas.openxmlformats.org/spreadsheetml/2006/main" count="291" uniqueCount="163">
  <si>
    <t>工程量清单</t>
  </si>
  <si>
    <t>单位</t>
  </si>
  <si>
    <t>数量</t>
  </si>
  <si>
    <t>单价</t>
  </si>
  <si>
    <t>合价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</si>
  <si>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</si>
  <si>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</si>
  <si>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</si>
  <si>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</si>
  <si>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</si>
  <si>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</si>
  <si>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</si>
  <si>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</si>
  <si>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</si>
  <si>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</si>
  <si>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</si>
  <si>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</si>
  <si>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</si>
  <si>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</si>
  <si>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</si>
  <si>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</si>
  <si>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</si>
  <si>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</si>
  <si>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</si>
  <si>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</si>
  <si>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</si>
  <si>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</si>
  <si>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</si>
  <si>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</si>
  <si>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</si>
  <si>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</si>
  <si>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103-1</t>
  </si>
  <si>
    <t>清单     第100章   总则</t>
  </si>
  <si>
    <t>竣工文件</t>
  </si>
  <si>
    <t>施工环保费</t>
  </si>
  <si>
    <t>102-3</t>
  </si>
  <si>
    <t>-b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</si>
  <si>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</si>
  <si>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</si>
  <si>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</si>
  <si>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</si>
  <si>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</si>
  <si>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</si>
  <si>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-c</t>
  </si>
  <si>
    <t>m</t>
  </si>
  <si>
    <t>按上项（11）金额的3%作为不可预见因素的暂定金额</t>
  </si>
  <si>
    <t>临时道路、交通导改及设施保护</t>
  </si>
  <si>
    <t>-d</t>
  </si>
  <si>
    <t>工程名称：</t>
  </si>
  <si>
    <t>货币单位：人民币元</t>
  </si>
  <si>
    <t>个</t>
  </si>
  <si>
    <t>金 额</t>
  </si>
  <si>
    <t>清单     第200章  路基</t>
  </si>
  <si>
    <t>清单  第200章 合计   人民币</t>
  </si>
  <si>
    <t>清单     第300章  路面</t>
  </si>
  <si>
    <t>清单  第300章 合计   人民币</t>
  </si>
  <si>
    <t>202-1</t>
  </si>
  <si>
    <t>清理与掘除</t>
  </si>
  <si>
    <t>m3</t>
  </si>
  <si>
    <t>202-2</t>
  </si>
  <si>
    <t>挖除旧路面</t>
  </si>
  <si>
    <t>挖除旧路（沥青路面）</t>
  </si>
  <si>
    <t>挖除沥青路面 4cm</t>
  </si>
  <si>
    <t>挖除沥青路面 5cm</t>
  </si>
  <si>
    <t>挖除沥青路面 6cm</t>
  </si>
  <si>
    <t>-e</t>
  </si>
  <si>
    <t>挖除沥青路面 7cm</t>
  </si>
  <si>
    <t>-f</t>
  </si>
  <si>
    <t>挖除沥青路面 8cm</t>
  </si>
  <si>
    <t>-g</t>
  </si>
  <si>
    <t>挖除水泥稳定碎石  18cm</t>
  </si>
  <si>
    <t>202-3</t>
  </si>
  <si>
    <t>拆除结构物</t>
  </si>
  <si>
    <t>202-4</t>
  </si>
  <si>
    <t>铣刨旧路</t>
  </si>
  <si>
    <t>铣刨旧路  2cm</t>
  </si>
  <si>
    <t>铣刨旧路  4cm</t>
  </si>
  <si>
    <t>202-5</t>
  </si>
  <si>
    <t>回收沥青混合料旧料</t>
  </si>
  <si>
    <t>使用8年以上</t>
  </si>
  <si>
    <t>t</t>
  </si>
  <si>
    <t>202-6</t>
  </si>
  <si>
    <t>建筑垃圾处置</t>
  </si>
  <si>
    <t>203-1</t>
  </si>
  <si>
    <t>路基挖方</t>
  </si>
  <si>
    <t>挖方</t>
  </si>
  <si>
    <t>204-1</t>
  </si>
  <si>
    <t>路基填筑</t>
  </si>
  <si>
    <t>填方</t>
  </si>
  <si>
    <t>205-1</t>
  </si>
  <si>
    <t>软土地基处理</t>
  </si>
  <si>
    <t>换填素土（绿化改道路）（级配碎石）</t>
  </si>
  <si>
    <t>-l1</t>
  </si>
  <si>
    <t>玻纤土工格栅</t>
  </si>
  <si>
    <t>-l2</t>
  </si>
  <si>
    <t>双向土工格栅</t>
  </si>
  <si>
    <t>302-1</t>
  </si>
  <si>
    <t>级配碎石垫层</t>
  </si>
  <si>
    <t>级配碎石  厚15cm</t>
  </si>
  <si>
    <t>305-1</t>
  </si>
  <si>
    <t>石灰粉煤灰稳定碎石基层及底基层</t>
  </si>
  <si>
    <t>二灰稳定碎石 厚16cm</t>
  </si>
  <si>
    <t>二灰稳定碎石 厚18cm</t>
  </si>
  <si>
    <t>308-1</t>
  </si>
  <si>
    <t>透层</t>
  </si>
  <si>
    <t>改性乳化沥青透层（PC-2型）1.0L/m2</t>
  </si>
  <si>
    <t>乳化沥青透层（PC-2型）1.0L/m2</t>
  </si>
  <si>
    <t>308-2</t>
  </si>
  <si>
    <t>粘层</t>
  </si>
  <si>
    <t>改性乳化沥青粘层(PCR-3型)0.5L/m2</t>
  </si>
  <si>
    <t>乳化沥青粘层(PC-3型)0.5L/m2</t>
  </si>
  <si>
    <t>309-1</t>
  </si>
  <si>
    <t>细粒式沥青混凝土</t>
  </si>
  <si>
    <t>ZAC-13C  4cm</t>
  </si>
  <si>
    <t>309-2</t>
  </si>
  <si>
    <t>中粒式沥青混凝土</t>
  </si>
  <si>
    <t>ZAC-20C  5cm</t>
  </si>
  <si>
    <t>ZAC-20C  6cm</t>
  </si>
  <si>
    <t>ZAC-20C  7cm</t>
  </si>
  <si>
    <t>309-3</t>
  </si>
  <si>
    <t>粗粒式沥青混凝土</t>
  </si>
  <si>
    <t>ZAC-25C  7cm</t>
  </si>
  <si>
    <t>310-2</t>
  </si>
  <si>
    <t>封层</t>
  </si>
  <si>
    <t>单层表处下封层  1cm</t>
  </si>
  <si>
    <t>改性乳化沥青封层1.0L/m2</t>
  </si>
  <si>
    <t>乳化沥青封层1.0L/m2</t>
  </si>
  <si>
    <t>312-1</t>
  </si>
  <si>
    <t>水泥混凝土面板</t>
  </si>
  <si>
    <t>C20快凝混凝土基层  30cm</t>
  </si>
  <si>
    <t>C20快凝混凝土基层  25cm</t>
  </si>
  <si>
    <t>313-5</t>
  </si>
  <si>
    <t>混凝土预制块路缘石</t>
  </si>
  <si>
    <t>乙1混凝土路缘石12*30*49.5</t>
  </si>
  <si>
    <t>乙2混凝土路缘石8/10*30*49.5</t>
  </si>
  <si>
    <t>混凝土平石15*10*75</t>
  </si>
  <si>
    <t>313-6</t>
  </si>
  <si>
    <t>花岗岩路缘石</t>
  </si>
  <si>
    <t>花岗岩TF型路缘石15*35*75</t>
  </si>
  <si>
    <t>花岗岩TF型路缘石12*35*75</t>
  </si>
  <si>
    <t>313-7</t>
  </si>
  <si>
    <t>透水砖人行道</t>
  </si>
  <si>
    <t>彩色防滑透水砖 6cm</t>
  </si>
  <si>
    <t>盲道步砖</t>
  </si>
  <si>
    <t>C15无砂混凝土 15cm</t>
  </si>
  <si>
    <t>粗砂垫层 5cm</t>
  </si>
  <si>
    <t>313-8</t>
  </si>
  <si>
    <t>彩色压印水泥人行道</t>
  </si>
  <si>
    <t>彩色压印混凝土 1cm</t>
  </si>
  <si>
    <t>C25素混凝土 10cm</t>
  </si>
  <si>
    <t>级配砂砾垫层 15cm</t>
  </si>
  <si>
    <t>313-9</t>
  </si>
  <si>
    <t>彩色铺装</t>
  </si>
  <si>
    <t>313-10</t>
  </si>
  <si>
    <t>行道树池</t>
  </si>
  <si>
    <t>313-11</t>
  </si>
  <si>
    <t>人行道桩</t>
  </si>
  <si>
    <t>314-3</t>
  </si>
  <si>
    <t>检查井、雨水口</t>
  </si>
  <si>
    <t>井圈加固</t>
  </si>
  <si>
    <t>更换重型井盖</t>
  </si>
  <si>
    <t xml:space="preserve"> 货币单位：人民币元</t>
  </si>
  <si>
    <t>大兴区芦求路等6项平交路口交通综合治理工程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</si>
</sst>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  <numFmt numFmtId="206" formatCode="#0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0" fontId="49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32" borderId="10" xfId="42" applyFont="1" applyFill="1" applyBorder="1" applyAlignment="1" applyProtection="1">
      <alignment horizontal="center" vertical="center" wrapText="1"/>
      <protection/>
    </xf>
    <xf numFmtId="0" fontId="9" fillId="32" borderId="10" xfId="42" applyFont="1" applyFill="1" applyBorder="1" applyAlignment="1" applyProtection="1">
      <alignment horizontal="left" vertical="center" wrapText="1"/>
      <protection/>
    </xf>
    <xf numFmtId="193" fontId="9" fillId="32" borderId="10" xfId="42" applyNumberFormat="1" applyFont="1" applyFill="1" applyBorder="1" applyAlignment="1" applyProtection="1">
      <alignment horizontal="center" vertical="center" wrapText="1"/>
      <protection/>
    </xf>
    <xf numFmtId="0" fontId="9" fillId="32" borderId="10" xfId="43" applyFont="1" applyFill="1" applyBorder="1" applyAlignment="1" applyProtection="1">
      <alignment horizontal="center" vertical="center" wrapText="1"/>
      <protection/>
    </xf>
    <xf numFmtId="0" fontId="9" fillId="32" borderId="10" xfId="43" applyFont="1" applyFill="1" applyBorder="1" applyAlignment="1" applyProtection="1">
      <alignment horizontal="left" vertical="center" wrapText="1"/>
      <protection/>
    </xf>
    <xf numFmtId="206" fontId="9" fillId="32" borderId="10" xfId="43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vertical="center"/>
    </xf>
    <xf numFmtId="0" fontId="9" fillId="32" borderId="10" xfId="41" applyFont="1" applyFill="1" applyBorder="1" applyAlignment="1" applyProtection="1">
      <alignment horizontal="center" vertical="center" wrapText="1"/>
      <protection/>
    </xf>
    <xf numFmtId="0" fontId="9" fillId="32" borderId="10" xfId="41" applyFont="1" applyFill="1" applyBorder="1" applyAlignment="1" applyProtection="1">
      <alignment horizontal="left" vertical="center" wrapText="1"/>
      <protection/>
    </xf>
    <xf numFmtId="206" fontId="9" fillId="32" borderId="10" xfId="41" applyNumberFormat="1" applyFont="1" applyFill="1" applyBorder="1" applyAlignment="1" applyProtection="1">
      <alignment horizontal="center" vertical="center" wrapText="1"/>
      <protection/>
    </xf>
    <xf numFmtId="193" fontId="9" fillId="32" borderId="10" xfId="41" applyNumberFormat="1" applyFont="1" applyFill="1" applyBorder="1" applyAlignment="1" applyProtection="1">
      <alignment horizontal="center" vertical="center" wrapText="1"/>
      <protection/>
    </xf>
    <xf numFmtId="185" fontId="51" fillId="0" borderId="10" xfId="0" applyNumberFormat="1" applyFont="1" applyFill="1" applyBorder="1" applyAlignment="1">
      <alignment horizontal="center" vertical="center" shrinkToFit="1"/>
    </xf>
    <xf numFmtId="184" fontId="6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>
      <alignment horizontal="center" vertical="center" shrinkToFit="1"/>
    </xf>
    <xf numFmtId="184" fontId="6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12" xfId="0" applyFont="1" applyFill="1" applyBorder="1" applyAlignment="1">
      <alignment horizontal="right" vertical="center"/>
    </xf>
    <xf numFmtId="0" fontId="50" fillId="0" borderId="12" xfId="0" applyFont="1" applyFill="1" applyBorder="1" applyAlignment="1" applyProtection="1">
      <alignment horizontal="left" vertical="center" wrapText="1"/>
      <protection hidden="1"/>
    </xf>
    <xf numFmtId="0" fontId="50" fillId="0" borderId="12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I3" sqref="I3"/>
    </sheetView>
  </sheetViews>
  <sheetFormatPr defaultColWidth="9.00390625" defaultRowHeight="14.25"/>
  <cols>
    <col min="1" max="1" width="9.50390625" style="2" customWidth="1"/>
    <col min="2" max="2" width="27.875" style="2" customWidth="1"/>
    <col min="3" max="3" width="9.00390625" style="2" customWidth="1"/>
    <col min="4" max="4" width="11.25390625" style="2" customWidth="1"/>
    <col min="5" max="5" width="10.625" style="2" customWidth="1"/>
    <col min="6" max="6" width="11.75390625" style="2" customWidth="1"/>
    <col min="7" max="7" width="9.00390625" style="2" customWidth="1"/>
    <col min="8" max="8" width="11.625" style="2" bestFit="1" customWidth="1"/>
    <col min="9" max="16384" width="9.00390625" style="2" customWidth="1"/>
  </cols>
  <sheetData>
    <row r="1" spans="1:6" ht="34.5" customHeight="1">
      <c r="A1" s="46" t="s">
        <v>0</v>
      </c>
      <c r="B1" s="46"/>
      <c r="C1" s="46"/>
      <c r="D1" s="46"/>
      <c r="E1" s="46"/>
      <c r="F1" s="46"/>
    </row>
    <row r="2" spans="1:6" s="26" customFormat="1" ht="34.5" customHeight="1">
      <c r="A2" s="26" t="s">
        <v>48</v>
      </c>
      <c r="B2" s="47" t="s">
        <v>162</v>
      </c>
      <c r="C2" s="47"/>
      <c r="D2" s="47"/>
      <c r="E2" s="51" t="s">
        <v>49</v>
      </c>
      <c r="F2" s="51"/>
    </row>
    <row r="3" spans="1:6" s="3" customFormat="1" ht="34.5" customHeight="1">
      <c r="A3" s="48" t="s">
        <v>32</v>
      </c>
      <c r="B3" s="48"/>
      <c r="C3" s="48"/>
      <c r="D3" s="48"/>
      <c r="E3" s="48"/>
      <c r="F3" s="48"/>
    </row>
    <row r="4" spans="1:6" s="9" customFormat="1" ht="34.5" customHeight="1">
      <c r="A4" s="8" t="s">
        <v>20</v>
      </c>
      <c r="B4" s="8" t="s">
        <v>21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s="9" customFormat="1" ht="34.5" customHeight="1">
      <c r="A5" s="10" t="s">
        <v>22</v>
      </c>
      <c r="B5" s="11" t="s">
        <v>33</v>
      </c>
      <c r="C5" s="10" t="s">
        <v>23</v>
      </c>
      <c r="D5" s="10">
        <v>1</v>
      </c>
      <c r="E5" s="41"/>
      <c r="F5" s="12">
        <f>ROUND(D5*E5,0)</f>
        <v>0</v>
      </c>
    </row>
    <row r="6" spans="1:6" s="9" customFormat="1" ht="34.5" customHeight="1">
      <c r="A6" s="10" t="s">
        <v>27</v>
      </c>
      <c r="B6" s="11" t="s">
        <v>34</v>
      </c>
      <c r="C6" s="10" t="s">
        <v>23</v>
      </c>
      <c r="D6" s="10">
        <v>1</v>
      </c>
      <c r="E6" s="41"/>
      <c r="F6" s="12">
        <f>ROUND(D6*E6,0)</f>
        <v>0</v>
      </c>
    </row>
    <row r="7" spans="1:6" s="9" customFormat="1" ht="34.5" customHeight="1">
      <c r="A7" s="10" t="s">
        <v>35</v>
      </c>
      <c r="B7" s="11" t="s">
        <v>24</v>
      </c>
      <c r="C7" s="10" t="s">
        <v>23</v>
      </c>
      <c r="D7" s="10">
        <v>1</v>
      </c>
      <c r="E7" s="41"/>
      <c r="F7" s="12">
        <f>ROUND(D7*E7,0)</f>
        <v>0</v>
      </c>
    </row>
    <row r="8" spans="1:6" s="9" customFormat="1" ht="34.5" customHeight="1">
      <c r="A8" s="10" t="s">
        <v>31</v>
      </c>
      <c r="B8" s="11" t="s">
        <v>46</v>
      </c>
      <c r="C8" s="10" t="s">
        <v>23</v>
      </c>
      <c r="D8" s="10">
        <v>1</v>
      </c>
      <c r="E8" s="41"/>
      <c r="F8" s="12">
        <f>ROUND(D8*E8,0)</f>
        <v>0</v>
      </c>
    </row>
    <row r="9" spans="1:6" s="9" customFormat="1" ht="34.5" customHeight="1">
      <c r="A9" s="10" t="s">
        <v>25</v>
      </c>
      <c r="B9" s="11" t="s">
        <v>26</v>
      </c>
      <c r="C9" s="10" t="s">
        <v>23</v>
      </c>
      <c r="D9" s="10">
        <v>1</v>
      </c>
      <c r="E9" s="41"/>
      <c r="F9" s="12">
        <f>ROUND(D9*E9,0)</f>
        <v>0</v>
      </c>
    </row>
    <row r="10" spans="1:14" s="20" customFormat="1" ht="34.5" customHeight="1">
      <c r="A10" s="49" t="s">
        <v>19</v>
      </c>
      <c r="B10" s="49"/>
      <c r="C10" s="49"/>
      <c r="D10" s="50">
        <f>ROUND(SUM(F5:F9),0)</f>
        <v>0</v>
      </c>
      <c r="E10" s="50"/>
      <c r="F10" s="21" t="s">
        <v>18</v>
      </c>
      <c r="G10" s="22"/>
      <c r="H10" s="22"/>
      <c r="I10" s="22"/>
      <c r="J10" s="22"/>
      <c r="K10" s="22"/>
      <c r="L10" s="22"/>
      <c r="M10" s="22"/>
      <c r="N10" s="22"/>
    </row>
    <row r="11" ht="32.25" customHeight="1"/>
    <row r="12" ht="25.5" customHeight="1">
      <c r="A12" s="4"/>
    </row>
  </sheetData>
  <sheetProtection password="8A39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 horizontalCentered="1"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I9" sqref="I9"/>
    </sheetView>
  </sheetViews>
  <sheetFormatPr defaultColWidth="9.00390625" defaultRowHeight="14.25"/>
  <cols>
    <col min="1" max="1" width="9.125" style="2" customWidth="1"/>
    <col min="2" max="2" width="27.625" style="5" customWidth="1"/>
    <col min="3" max="3" width="8.625" style="2" customWidth="1"/>
    <col min="4" max="4" width="11.625" style="6" customWidth="1"/>
    <col min="5" max="6" width="11.625" style="7" customWidth="1"/>
    <col min="7" max="16384" width="9.00390625" style="2" customWidth="1"/>
  </cols>
  <sheetData>
    <row r="1" spans="1:6" ht="34.5" customHeight="1">
      <c r="A1" s="46" t="s">
        <v>0</v>
      </c>
      <c r="B1" s="46"/>
      <c r="C1" s="46"/>
      <c r="D1" s="46"/>
      <c r="E1" s="46"/>
      <c r="F1" s="46"/>
    </row>
    <row r="2" spans="1:6" s="26" customFormat="1" ht="34.5" customHeight="1">
      <c r="A2" s="27" t="s">
        <v>17</v>
      </c>
      <c r="B2" s="52" t="str">
        <f>'第100章'!B2</f>
        <v>大兴区芦求路等6项平交路口交通综合治理工程</v>
      </c>
      <c r="C2" s="52"/>
      <c r="D2" s="52"/>
      <c r="E2" s="53" t="s">
        <v>5</v>
      </c>
      <c r="F2" s="53"/>
    </row>
    <row r="3" spans="1:6" ht="34.5" customHeight="1">
      <c r="A3" s="48" t="s">
        <v>52</v>
      </c>
      <c r="B3" s="48"/>
      <c r="C3" s="48"/>
      <c r="D3" s="48"/>
      <c r="E3" s="48"/>
      <c r="F3" s="48"/>
    </row>
    <row r="4" spans="1:6" s="26" customFormat="1" ht="35.25" customHeight="1">
      <c r="A4" s="8" t="s">
        <v>20</v>
      </c>
      <c r="B4" s="8" t="s">
        <v>21</v>
      </c>
      <c r="C4" s="8" t="s">
        <v>1</v>
      </c>
      <c r="D4" s="13" t="s">
        <v>2</v>
      </c>
      <c r="E4" s="19" t="s">
        <v>3</v>
      </c>
      <c r="F4" s="19" t="s">
        <v>4</v>
      </c>
    </row>
    <row r="5" spans="1:6" s="26" customFormat="1" ht="35.25" customHeight="1">
      <c r="A5" s="37" t="s">
        <v>56</v>
      </c>
      <c r="B5" s="38" t="s">
        <v>57</v>
      </c>
      <c r="C5" s="37" t="s">
        <v>23</v>
      </c>
      <c r="D5" s="39">
        <v>1</v>
      </c>
      <c r="E5" s="42"/>
      <c r="F5" s="12">
        <f aca="true" t="shared" si="0" ref="F5:F28">ROUND(D5*E5,0)</f>
        <v>0</v>
      </c>
    </row>
    <row r="6" spans="1:6" s="26" customFormat="1" ht="35.25" customHeight="1">
      <c r="A6" s="37" t="s">
        <v>59</v>
      </c>
      <c r="B6" s="38" t="s">
        <v>60</v>
      </c>
      <c r="C6" s="37" t="s">
        <v>28</v>
      </c>
      <c r="D6" s="40"/>
      <c r="E6" s="42"/>
      <c r="F6" s="12"/>
    </row>
    <row r="7" spans="1:6" s="26" customFormat="1" ht="35.25" customHeight="1">
      <c r="A7" s="37" t="s">
        <v>29</v>
      </c>
      <c r="B7" s="38" t="s">
        <v>61</v>
      </c>
      <c r="C7" s="37" t="s">
        <v>30</v>
      </c>
      <c r="D7" s="40">
        <v>4956</v>
      </c>
      <c r="E7" s="42"/>
      <c r="F7" s="12">
        <f t="shared" si="0"/>
        <v>0</v>
      </c>
    </row>
    <row r="8" spans="1:6" s="26" customFormat="1" ht="35.25" customHeight="1">
      <c r="A8" s="37" t="s">
        <v>36</v>
      </c>
      <c r="B8" s="38" t="s">
        <v>62</v>
      </c>
      <c r="C8" s="37" t="s">
        <v>30</v>
      </c>
      <c r="D8" s="40">
        <v>2632</v>
      </c>
      <c r="E8" s="42"/>
      <c r="F8" s="12">
        <f t="shared" si="0"/>
        <v>0</v>
      </c>
    </row>
    <row r="9" spans="1:6" s="26" customFormat="1" ht="35.25" customHeight="1">
      <c r="A9" s="37" t="s">
        <v>43</v>
      </c>
      <c r="B9" s="38" t="s">
        <v>63</v>
      </c>
      <c r="C9" s="37" t="s">
        <v>30</v>
      </c>
      <c r="D9" s="40">
        <v>1029</v>
      </c>
      <c r="E9" s="42"/>
      <c r="F9" s="12">
        <f t="shared" si="0"/>
        <v>0</v>
      </c>
    </row>
    <row r="10" spans="1:6" s="26" customFormat="1" ht="35.25" customHeight="1">
      <c r="A10" s="37" t="s">
        <v>47</v>
      </c>
      <c r="B10" s="38" t="s">
        <v>64</v>
      </c>
      <c r="C10" s="37" t="s">
        <v>30</v>
      </c>
      <c r="D10" s="40">
        <v>393</v>
      </c>
      <c r="E10" s="42"/>
      <c r="F10" s="12">
        <f t="shared" si="0"/>
        <v>0</v>
      </c>
    </row>
    <row r="11" spans="1:6" s="26" customFormat="1" ht="35.25" customHeight="1">
      <c r="A11" s="37" t="s">
        <v>65</v>
      </c>
      <c r="B11" s="38" t="s">
        <v>66</v>
      </c>
      <c r="C11" s="37" t="s">
        <v>30</v>
      </c>
      <c r="D11" s="40">
        <v>2239</v>
      </c>
      <c r="E11" s="42"/>
      <c r="F11" s="12">
        <f t="shared" si="0"/>
        <v>0</v>
      </c>
    </row>
    <row r="12" spans="1:6" s="26" customFormat="1" ht="35.25" customHeight="1">
      <c r="A12" s="37" t="s">
        <v>67</v>
      </c>
      <c r="B12" s="38" t="s">
        <v>68</v>
      </c>
      <c r="C12" s="37" t="s">
        <v>30</v>
      </c>
      <c r="D12" s="40">
        <v>17469</v>
      </c>
      <c r="E12" s="42"/>
      <c r="F12" s="12">
        <f t="shared" si="0"/>
        <v>0</v>
      </c>
    </row>
    <row r="13" spans="1:6" s="26" customFormat="1" ht="35.25" customHeight="1">
      <c r="A13" s="37" t="s">
        <v>69</v>
      </c>
      <c r="B13" s="38" t="s">
        <v>70</v>
      </c>
      <c r="C13" s="37" t="s">
        <v>30</v>
      </c>
      <c r="D13" s="40">
        <v>889</v>
      </c>
      <c r="E13" s="42"/>
      <c r="F13" s="12">
        <f t="shared" si="0"/>
        <v>0</v>
      </c>
    </row>
    <row r="14" spans="1:6" s="26" customFormat="1" ht="35.25" customHeight="1">
      <c r="A14" s="37" t="s">
        <v>71</v>
      </c>
      <c r="B14" s="38" t="s">
        <v>72</v>
      </c>
      <c r="C14" s="37" t="s">
        <v>23</v>
      </c>
      <c r="D14" s="39">
        <v>1</v>
      </c>
      <c r="E14" s="42"/>
      <c r="F14" s="12">
        <f t="shared" si="0"/>
        <v>0</v>
      </c>
    </row>
    <row r="15" spans="1:6" s="26" customFormat="1" ht="35.25" customHeight="1">
      <c r="A15" s="37" t="s">
        <v>73</v>
      </c>
      <c r="B15" s="38" t="s">
        <v>74</v>
      </c>
      <c r="C15" s="37" t="s">
        <v>28</v>
      </c>
      <c r="D15" s="40"/>
      <c r="E15" s="42"/>
      <c r="F15" s="12"/>
    </row>
    <row r="16" spans="1:6" s="26" customFormat="1" ht="35.25" customHeight="1">
      <c r="A16" s="37" t="s">
        <v>29</v>
      </c>
      <c r="B16" s="38" t="s">
        <v>75</v>
      </c>
      <c r="C16" s="37" t="s">
        <v>30</v>
      </c>
      <c r="D16" s="40">
        <v>6543</v>
      </c>
      <c r="E16" s="42"/>
      <c r="F16" s="12">
        <f t="shared" si="0"/>
        <v>0</v>
      </c>
    </row>
    <row r="17" spans="1:6" s="26" customFormat="1" ht="35.25" customHeight="1">
      <c r="A17" s="37" t="s">
        <v>36</v>
      </c>
      <c r="B17" s="38" t="s">
        <v>76</v>
      </c>
      <c r="C17" s="37" t="s">
        <v>30</v>
      </c>
      <c r="D17" s="40">
        <v>62331</v>
      </c>
      <c r="E17" s="42"/>
      <c r="F17" s="12">
        <f t="shared" si="0"/>
        <v>0</v>
      </c>
    </row>
    <row r="18" spans="1:6" s="26" customFormat="1" ht="35.25" customHeight="1">
      <c r="A18" s="37" t="s">
        <v>77</v>
      </c>
      <c r="B18" s="38" t="s">
        <v>78</v>
      </c>
      <c r="C18" s="37" t="s">
        <v>28</v>
      </c>
      <c r="D18" s="40"/>
      <c r="E18" s="42"/>
      <c r="F18" s="12"/>
    </row>
    <row r="19" spans="1:6" s="26" customFormat="1" ht="35.25" customHeight="1">
      <c r="A19" s="37" t="s">
        <v>29</v>
      </c>
      <c r="B19" s="38" t="s">
        <v>79</v>
      </c>
      <c r="C19" s="37" t="s">
        <v>80</v>
      </c>
      <c r="D19" s="40">
        <v>5634</v>
      </c>
      <c r="E19" s="44"/>
      <c r="F19" s="12">
        <f t="shared" si="0"/>
        <v>0</v>
      </c>
    </row>
    <row r="20" spans="1:6" s="26" customFormat="1" ht="35.25" customHeight="1">
      <c r="A20" s="37" t="s">
        <v>81</v>
      </c>
      <c r="B20" s="38" t="s">
        <v>82</v>
      </c>
      <c r="C20" s="37" t="s">
        <v>80</v>
      </c>
      <c r="D20" s="40">
        <v>18364.924</v>
      </c>
      <c r="E20" s="44"/>
      <c r="F20" s="12">
        <f t="shared" si="0"/>
        <v>0</v>
      </c>
    </row>
    <row r="21" spans="1:6" s="26" customFormat="1" ht="35.25" customHeight="1">
      <c r="A21" s="37" t="s">
        <v>83</v>
      </c>
      <c r="B21" s="38" t="s">
        <v>84</v>
      </c>
      <c r="C21" s="37" t="s">
        <v>28</v>
      </c>
      <c r="D21" s="40"/>
      <c r="E21" s="44"/>
      <c r="F21" s="12"/>
    </row>
    <row r="22" spans="1:6" s="26" customFormat="1" ht="35.25" customHeight="1">
      <c r="A22" s="37" t="s">
        <v>29</v>
      </c>
      <c r="B22" s="38" t="s">
        <v>85</v>
      </c>
      <c r="C22" s="37" t="s">
        <v>58</v>
      </c>
      <c r="D22" s="40">
        <v>1874</v>
      </c>
      <c r="E22" s="44"/>
      <c r="F22" s="12">
        <f t="shared" si="0"/>
        <v>0</v>
      </c>
    </row>
    <row r="23" spans="1:6" s="26" customFormat="1" ht="35.25" customHeight="1">
      <c r="A23" s="37" t="s">
        <v>86</v>
      </c>
      <c r="B23" s="38" t="s">
        <v>87</v>
      </c>
      <c r="C23" s="37" t="s">
        <v>28</v>
      </c>
      <c r="D23" s="40"/>
      <c r="E23" s="44"/>
      <c r="F23" s="12"/>
    </row>
    <row r="24" spans="1:6" s="26" customFormat="1" ht="35.25" customHeight="1">
      <c r="A24" s="37" t="s">
        <v>29</v>
      </c>
      <c r="B24" s="38" t="s">
        <v>88</v>
      </c>
      <c r="C24" s="37" t="s">
        <v>58</v>
      </c>
      <c r="D24" s="40">
        <v>3326</v>
      </c>
      <c r="E24" s="44"/>
      <c r="F24" s="12">
        <f t="shared" si="0"/>
        <v>0</v>
      </c>
    </row>
    <row r="25" spans="1:6" s="26" customFormat="1" ht="35.25" customHeight="1">
      <c r="A25" s="37" t="s">
        <v>89</v>
      </c>
      <c r="B25" s="38" t="s">
        <v>90</v>
      </c>
      <c r="C25" s="37" t="s">
        <v>28</v>
      </c>
      <c r="D25" s="40"/>
      <c r="E25" s="44"/>
      <c r="F25" s="12"/>
    </row>
    <row r="26" spans="1:6" s="26" customFormat="1" ht="35.25" customHeight="1">
      <c r="A26" s="37" t="s">
        <v>36</v>
      </c>
      <c r="B26" s="38" t="s">
        <v>91</v>
      </c>
      <c r="C26" s="37" t="s">
        <v>58</v>
      </c>
      <c r="D26" s="40">
        <v>1216</v>
      </c>
      <c r="E26" s="44"/>
      <c r="F26" s="12">
        <f t="shared" si="0"/>
        <v>0</v>
      </c>
    </row>
    <row r="27" spans="1:6" s="26" customFormat="1" ht="35.25" customHeight="1">
      <c r="A27" s="37" t="s">
        <v>92</v>
      </c>
      <c r="B27" s="38" t="s">
        <v>93</v>
      </c>
      <c r="C27" s="37" t="s">
        <v>30</v>
      </c>
      <c r="D27" s="40">
        <v>3481</v>
      </c>
      <c r="E27" s="44"/>
      <c r="F27" s="12">
        <f t="shared" si="0"/>
        <v>0</v>
      </c>
    </row>
    <row r="28" spans="1:6" s="26" customFormat="1" ht="35.25" customHeight="1">
      <c r="A28" s="37" t="s">
        <v>94</v>
      </c>
      <c r="B28" s="38" t="s">
        <v>95</v>
      </c>
      <c r="C28" s="37" t="s">
        <v>30</v>
      </c>
      <c r="D28" s="40">
        <v>1777</v>
      </c>
      <c r="E28" s="44"/>
      <c r="F28" s="12">
        <f t="shared" si="0"/>
        <v>0</v>
      </c>
    </row>
    <row r="29" spans="1:6" s="20" customFormat="1" ht="33.75" customHeight="1">
      <c r="A29" s="49" t="s">
        <v>53</v>
      </c>
      <c r="B29" s="49"/>
      <c r="C29" s="49"/>
      <c r="D29" s="50">
        <f>ROUND(SUM(F5:F28),0)</f>
        <v>0</v>
      </c>
      <c r="E29" s="50"/>
      <c r="F29" s="19" t="s">
        <v>18</v>
      </c>
    </row>
  </sheetData>
  <sheetProtection password="8A39" sheet="1"/>
  <protectedRanges>
    <protectedRange sqref="E5 E7:E14 E16:E17 E19:E20 E22 E24 E26:E28" name="区域1"/>
  </protectedRanges>
  <mergeCells count="6">
    <mergeCell ref="A1:F1"/>
    <mergeCell ref="B2:D2"/>
    <mergeCell ref="E2:F2"/>
    <mergeCell ref="A3:F3"/>
    <mergeCell ref="A29:C29"/>
    <mergeCell ref="D29:E29"/>
  </mergeCells>
  <printOptions horizontalCentered="1"/>
  <pageMargins left="0.7480314960629921" right="0.7480314960629921" top="0.56" bottom="0.99" header="0.5118110236220472" footer="0.7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40">
      <selection activeCell="I46" sqref="I46"/>
    </sheetView>
  </sheetViews>
  <sheetFormatPr defaultColWidth="9.00390625" defaultRowHeight="14.25"/>
  <cols>
    <col min="1" max="1" width="9.125" style="2" customWidth="1"/>
    <col min="2" max="2" width="27.625" style="5" customWidth="1"/>
    <col min="3" max="3" width="8.625" style="2" customWidth="1"/>
    <col min="4" max="4" width="11.625" style="6" customWidth="1"/>
    <col min="5" max="6" width="11.625" style="7" customWidth="1"/>
    <col min="7" max="16384" width="9.00390625" style="2" customWidth="1"/>
  </cols>
  <sheetData>
    <row r="1" spans="1:6" ht="34.5" customHeight="1">
      <c r="A1" s="46" t="s">
        <v>0</v>
      </c>
      <c r="B1" s="46"/>
      <c r="C1" s="46"/>
      <c r="D1" s="46"/>
      <c r="E1" s="46"/>
      <c r="F1" s="46"/>
    </row>
    <row r="2" spans="1:6" s="26" customFormat="1" ht="34.5" customHeight="1">
      <c r="A2" s="27" t="s">
        <v>17</v>
      </c>
      <c r="B2" s="52" t="str">
        <f>'第100章'!B2</f>
        <v>大兴区芦求路等6项平交路口交通综合治理工程</v>
      </c>
      <c r="C2" s="52"/>
      <c r="D2" s="52"/>
      <c r="E2" s="53" t="s">
        <v>5</v>
      </c>
      <c r="F2" s="53"/>
    </row>
    <row r="3" spans="1:6" ht="30" customHeight="1">
      <c r="A3" s="48" t="s">
        <v>54</v>
      </c>
      <c r="B3" s="48"/>
      <c r="C3" s="48"/>
      <c r="D3" s="48"/>
      <c r="E3" s="48"/>
      <c r="F3" s="48"/>
    </row>
    <row r="4" spans="1:6" s="26" customFormat="1" ht="30" customHeight="1">
      <c r="A4" s="8" t="s">
        <v>20</v>
      </c>
      <c r="B4" s="8" t="s">
        <v>21</v>
      </c>
      <c r="C4" s="8" t="s">
        <v>1</v>
      </c>
      <c r="D4" s="13" t="s">
        <v>2</v>
      </c>
      <c r="E4" s="19" t="s">
        <v>3</v>
      </c>
      <c r="F4" s="19" t="s">
        <v>4</v>
      </c>
    </row>
    <row r="5" spans="1:6" s="26" customFormat="1" ht="30" customHeight="1">
      <c r="A5" s="30" t="s">
        <v>96</v>
      </c>
      <c r="B5" s="31" t="s">
        <v>97</v>
      </c>
      <c r="C5" s="30" t="s">
        <v>28</v>
      </c>
      <c r="D5" s="32"/>
      <c r="E5" s="43"/>
      <c r="F5" s="12"/>
    </row>
    <row r="6" spans="1:6" s="26" customFormat="1" ht="30" customHeight="1">
      <c r="A6" s="30" t="s">
        <v>29</v>
      </c>
      <c r="B6" s="31" t="s">
        <v>98</v>
      </c>
      <c r="C6" s="30" t="s">
        <v>30</v>
      </c>
      <c r="D6" s="32">
        <v>2586.67</v>
      </c>
      <c r="E6" s="43"/>
      <c r="F6" s="12">
        <f aca="true" t="shared" si="0" ref="F6:F53">ROUND(D6*E6,0)</f>
        <v>0</v>
      </c>
    </row>
    <row r="7" spans="1:6" s="26" customFormat="1" ht="30" customHeight="1">
      <c r="A7" s="30" t="s">
        <v>99</v>
      </c>
      <c r="B7" s="31" t="s">
        <v>100</v>
      </c>
      <c r="C7" s="30" t="s">
        <v>28</v>
      </c>
      <c r="D7" s="32"/>
      <c r="E7" s="43"/>
      <c r="F7" s="12"/>
    </row>
    <row r="8" spans="1:6" s="26" customFormat="1" ht="30" customHeight="1">
      <c r="A8" s="30" t="s">
        <v>29</v>
      </c>
      <c r="B8" s="31" t="s">
        <v>101</v>
      </c>
      <c r="C8" s="30" t="s">
        <v>30</v>
      </c>
      <c r="D8" s="32">
        <v>5412.5</v>
      </c>
      <c r="E8" s="43"/>
      <c r="F8" s="12">
        <f t="shared" si="0"/>
        <v>0</v>
      </c>
    </row>
    <row r="9" spans="1:6" s="26" customFormat="1" ht="30" customHeight="1">
      <c r="A9" s="30" t="s">
        <v>36</v>
      </c>
      <c r="B9" s="31" t="s">
        <v>102</v>
      </c>
      <c r="C9" s="30" t="s">
        <v>30</v>
      </c>
      <c r="D9" s="32">
        <v>4855.66</v>
      </c>
      <c r="E9" s="43"/>
      <c r="F9" s="12">
        <f t="shared" si="0"/>
        <v>0</v>
      </c>
    </row>
    <row r="10" spans="1:6" s="26" customFormat="1" ht="30" customHeight="1">
      <c r="A10" s="30" t="s">
        <v>103</v>
      </c>
      <c r="B10" s="31" t="s">
        <v>104</v>
      </c>
      <c r="C10" s="30" t="s">
        <v>28</v>
      </c>
      <c r="D10" s="32"/>
      <c r="E10" s="43"/>
      <c r="F10" s="12"/>
    </row>
    <row r="11" spans="1:6" s="26" customFormat="1" ht="30" customHeight="1">
      <c r="A11" s="30" t="s">
        <v>29</v>
      </c>
      <c r="B11" s="31" t="s">
        <v>105</v>
      </c>
      <c r="C11" s="30" t="s">
        <v>30</v>
      </c>
      <c r="D11" s="32">
        <v>2257</v>
      </c>
      <c r="E11" s="43"/>
      <c r="F11" s="12">
        <f t="shared" si="0"/>
        <v>0</v>
      </c>
    </row>
    <row r="12" spans="1:6" s="26" customFormat="1" ht="30" customHeight="1">
      <c r="A12" s="30" t="s">
        <v>36</v>
      </c>
      <c r="B12" s="31" t="s">
        <v>106</v>
      </c>
      <c r="C12" s="30" t="s">
        <v>30</v>
      </c>
      <c r="D12" s="32">
        <v>17469</v>
      </c>
      <c r="E12" s="43"/>
      <c r="F12" s="12">
        <f t="shared" si="0"/>
        <v>0</v>
      </c>
    </row>
    <row r="13" spans="1:6" s="26" customFormat="1" ht="30" customHeight="1">
      <c r="A13" s="30" t="s">
        <v>107</v>
      </c>
      <c r="B13" s="31" t="s">
        <v>108</v>
      </c>
      <c r="C13" s="30" t="s">
        <v>28</v>
      </c>
      <c r="D13" s="32"/>
      <c r="E13" s="43"/>
      <c r="F13" s="12"/>
    </row>
    <row r="14" spans="1:6" s="26" customFormat="1" ht="30" customHeight="1">
      <c r="A14" s="30" t="s">
        <v>29</v>
      </c>
      <c r="B14" s="31" t="s">
        <v>109</v>
      </c>
      <c r="C14" s="30" t="s">
        <v>30</v>
      </c>
      <c r="D14" s="32">
        <v>9314</v>
      </c>
      <c r="E14" s="43"/>
      <c r="F14" s="12">
        <f t="shared" si="0"/>
        <v>0</v>
      </c>
    </row>
    <row r="15" spans="1:6" s="26" customFormat="1" ht="30" customHeight="1">
      <c r="A15" s="30" t="s">
        <v>36</v>
      </c>
      <c r="B15" s="31" t="s">
        <v>110</v>
      </c>
      <c r="C15" s="30" t="s">
        <v>30</v>
      </c>
      <c r="D15" s="32">
        <v>68874</v>
      </c>
      <c r="E15" s="43"/>
      <c r="F15" s="12">
        <f t="shared" si="0"/>
        <v>0</v>
      </c>
    </row>
    <row r="16" spans="1:6" s="26" customFormat="1" ht="30" customHeight="1">
      <c r="A16" s="30" t="s">
        <v>111</v>
      </c>
      <c r="B16" s="31" t="s">
        <v>112</v>
      </c>
      <c r="C16" s="30" t="s">
        <v>28</v>
      </c>
      <c r="D16" s="32"/>
      <c r="E16" s="43"/>
      <c r="F16" s="12"/>
    </row>
    <row r="17" spans="1:6" s="26" customFormat="1" ht="30" customHeight="1">
      <c r="A17" s="30" t="s">
        <v>29</v>
      </c>
      <c r="B17" s="31" t="s">
        <v>113</v>
      </c>
      <c r="C17" s="30" t="s">
        <v>30</v>
      </c>
      <c r="D17" s="32">
        <v>75584</v>
      </c>
      <c r="E17" s="43"/>
      <c r="F17" s="12">
        <f t="shared" si="0"/>
        <v>0</v>
      </c>
    </row>
    <row r="18" spans="1:6" s="26" customFormat="1" ht="30" customHeight="1">
      <c r="A18" s="30" t="s">
        <v>114</v>
      </c>
      <c r="B18" s="31" t="s">
        <v>115</v>
      </c>
      <c r="C18" s="30" t="s">
        <v>28</v>
      </c>
      <c r="D18" s="32"/>
      <c r="E18" s="43"/>
      <c r="F18" s="12"/>
    </row>
    <row r="19" spans="1:6" s="26" customFormat="1" ht="30" customHeight="1">
      <c r="A19" s="30" t="s">
        <v>29</v>
      </c>
      <c r="B19" s="31" t="s">
        <v>116</v>
      </c>
      <c r="C19" s="30" t="s">
        <v>30</v>
      </c>
      <c r="D19" s="32">
        <v>2604</v>
      </c>
      <c r="E19" s="43"/>
      <c r="F19" s="12">
        <f t="shared" si="0"/>
        <v>0</v>
      </c>
    </row>
    <row r="20" spans="1:6" s="26" customFormat="1" ht="30" customHeight="1">
      <c r="A20" s="30" t="s">
        <v>36</v>
      </c>
      <c r="B20" s="31" t="s">
        <v>117</v>
      </c>
      <c r="C20" s="30" t="s">
        <v>30</v>
      </c>
      <c r="D20" s="32">
        <v>1374</v>
      </c>
      <c r="E20" s="43"/>
      <c r="F20" s="12">
        <f t="shared" si="0"/>
        <v>0</v>
      </c>
    </row>
    <row r="21" spans="1:6" s="26" customFormat="1" ht="30" customHeight="1">
      <c r="A21" s="30" t="s">
        <v>43</v>
      </c>
      <c r="B21" s="31" t="s">
        <v>118</v>
      </c>
      <c r="C21" s="30" t="s">
        <v>30</v>
      </c>
      <c r="D21" s="32">
        <v>20201</v>
      </c>
      <c r="E21" s="43"/>
      <c r="F21" s="12">
        <f t="shared" si="0"/>
        <v>0</v>
      </c>
    </row>
    <row r="22" spans="1:6" s="26" customFormat="1" ht="30" customHeight="1">
      <c r="A22" s="30" t="s">
        <v>119</v>
      </c>
      <c r="B22" s="31" t="s">
        <v>120</v>
      </c>
      <c r="C22" s="30" t="s">
        <v>28</v>
      </c>
      <c r="D22" s="32"/>
      <c r="E22" s="43"/>
      <c r="F22" s="12"/>
    </row>
    <row r="23" spans="1:6" s="26" customFormat="1" ht="30" customHeight="1">
      <c r="A23" s="30" t="s">
        <v>29</v>
      </c>
      <c r="B23" s="31" t="s">
        <v>121</v>
      </c>
      <c r="C23" s="30" t="s">
        <v>30</v>
      </c>
      <c r="D23" s="32">
        <v>2604</v>
      </c>
      <c r="E23" s="43"/>
      <c r="F23" s="12">
        <f t="shared" si="0"/>
        <v>0</v>
      </c>
    </row>
    <row r="24" spans="1:6" s="26" customFormat="1" ht="30" customHeight="1">
      <c r="A24" s="30" t="s">
        <v>122</v>
      </c>
      <c r="B24" s="31" t="s">
        <v>123</v>
      </c>
      <c r="C24" s="30" t="s">
        <v>28</v>
      </c>
      <c r="D24" s="32"/>
      <c r="E24" s="43"/>
      <c r="F24" s="12"/>
    </row>
    <row r="25" spans="1:6" s="26" customFormat="1" ht="30" customHeight="1">
      <c r="A25" s="30" t="s">
        <v>29</v>
      </c>
      <c r="B25" s="31" t="s">
        <v>124</v>
      </c>
      <c r="C25" s="30" t="s">
        <v>30</v>
      </c>
      <c r="D25" s="32">
        <v>22358</v>
      </c>
      <c r="E25" s="43"/>
      <c r="F25" s="12">
        <f t="shared" si="0"/>
        <v>0</v>
      </c>
    </row>
    <row r="26" spans="1:6" s="26" customFormat="1" ht="30" customHeight="1">
      <c r="A26" s="30" t="s">
        <v>36</v>
      </c>
      <c r="B26" s="31" t="s">
        <v>125</v>
      </c>
      <c r="C26" s="30" t="s">
        <v>30</v>
      </c>
      <c r="D26" s="32">
        <v>717</v>
      </c>
      <c r="E26" s="43"/>
      <c r="F26" s="12">
        <f t="shared" si="0"/>
        <v>0</v>
      </c>
    </row>
    <row r="27" spans="1:6" s="26" customFormat="1" ht="30" customHeight="1">
      <c r="A27" s="30" t="s">
        <v>43</v>
      </c>
      <c r="B27" s="31" t="s">
        <v>126</v>
      </c>
      <c r="C27" s="30" t="s">
        <v>30</v>
      </c>
      <c r="D27" s="32">
        <v>1104</v>
      </c>
      <c r="E27" s="43"/>
      <c r="F27" s="12">
        <f t="shared" si="0"/>
        <v>0</v>
      </c>
    </row>
    <row r="28" spans="1:6" s="26" customFormat="1" ht="30" customHeight="1">
      <c r="A28" s="30" t="s">
        <v>127</v>
      </c>
      <c r="B28" s="31" t="s">
        <v>128</v>
      </c>
      <c r="C28" s="30" t="s">
        <v>28</v>
      </c>
      <c r="D28" s="32"/>
      <c r="E28" s="43"/>
      <c r="F28" s="12"/>
    </row>
    <row r="29" spans="1:6" s="26" customFormat="1" ht="30" customHeight="1">
      <c r="A29" s="30" t="s">
        <v>29</v>
      </c>
      <c r="B29" s="31" t="s">
        <v>129</v>
      </c>
      <c r="C29" s="30" t="s">
        <v>58</v>
      </c>
      <c r="D29" s="32">
        <v>648</v>
      </c>
      <c r="E29" s="43"/>
      <c r="F29" s="12">
        <f t="shared" si="0"/>
        <v>0</v>
      </c>
    </row>
    <row r="30" spans="1:6" s="26" customFormat="1" ht="30" customHeight="1">
      <c r="A30" s="30" t="s">
        <v>36</v>
      </c>
      <c r="B30" s="31" t="s">
        <v>130</v>
      </c>
      <c r="C30" s="30" t="s">
        <v>58</v>
      </c>
      <c r="D30" s="32">
        <v>84</v>
      </c>
      <c r="E30" s="43"/>
      <c r="F30" s="12">
        <f t="shared" si="0"/>
        <v>0</v>
      </c>
    </row>
    <row r="31" spans="1:6" s="26" customFormat="1" ht="30" customHeight="1">
      <c r="A31" s="30" t="s">
        <v>131</v>
      </c>
      <c r="B31" s="31" t="s">
        <v>132</v>
      </c>
      <c r="C31" s="30" t="s">
        <v>28</v>
      </c>
      <c r="D31" s="32"/>
      <c r="E31" s="43"/>
      <c r="F31" s="12"/>
    </row>
    <row r="32" spans="1:6" s="26" customFormat="1" ht="30" customHeight="1">
      <c r="A32" s="30" t="s">
        <v>29</v>
      </c>
      <c r="B32" s="31" t="s">
        <v>133</v>
      </c>
      <c r="C32" s="30" t="s">
        <v>44</v>
      </c>
      <c r="D32" s="32">
        <v>2173</v>
      </c>
      <c r="E32" s="43"/>
      <c r="F32" s="12">
        <f t="shared" si="0"/>
        <v>0</v>
      </c>
    </row>
    <row r="33" spans="1:6" s="26" customFormat="1" ht="30" customHeight="1">
      <c r="A33" s="30" t="s">
        <v>36</v>
      </c>
      <c r="B33" s="31" t="s">
        <v>134</v>
      </c>
      <c r="C33" s="30" t="s">
        <v>44</v>
      </c>
      <c r="D33" s="32">
        <v>429</v>
      </c>
      <c r="E33" s="43"/>
      <c r="F33" s="12">
        <f t="shared" si="0"/>
        <v>0</v>
      </c>
    </row>
    <row r="34" spans="1:6" s="26" customFormat="1" ht="30" customHeight="1">
      <c r="A34" s="30" t="s">
        <v>43</v>
      </c>
      <c r="B34" s="31" t="s">
        <v>135</v>
      </c>
      <c r="C34" s="30" t="s">
        <v>44</v>
      </c>
      <c r="D34" s="32">
        <v>1673</v>
      </c>
      <c r="E34" s="43"/>
      <c r="F34" s="12">
        <f t="shared" si="0"/>
        <v>0</v>
      </c>
    </row>
    <row r="35" spans="1:6" s="26" customFormat="1" ht="30" customHeight="1">
      <c r="A35" s="30" t="s">
        <v>136</v>
      </c>
      <c r="B35" s="31" t="s">
        <v>137</v>
      </c>
      <c r="C35" s="30" t="s">
        <v>28</v>
      </c>
      <c r="D35" s="32"/>
      <c r="E35" s="43"/>
      <c r="F35" s="12"/>
    </row>
    <row r="36" spans="1:6" s="26" customFormat="1" ht="30" customHeight="1">
      <c r="A36" s="30" t="s">
        <v>29</v>
      </c>
      <c r="B36" s="31" t="s">
        <v>138</v>
      </c>
      <c r="C36" s="30" t="s">
        <v>44</v>
      </c>
      <c r="D36" s="32">
        <v>1673</v>
      </c>
      <c r="E36" s="43"/>
      <c r="F36" s="12">
        <f t="shared" si="0"/>
        <v>0</v>
      </c>
    </row>
    <row r="37" spans="1:6" s="26" customFormat="1" ht="30" customHeight="1">
      <c r="A37" s="30" t="s">
        <v>36</v>
      </c>
      <c r="B37" s="31" t="s">
        <v>139</v>
      </c>
      <c r="C37" s="30" t="s">
        <v>44</v>
      </c>
      <c r="D37" s="32">
        <v>329</v>
      </c>
      <c r="E37" s="43"/>
      <c r="F37" s="12">
        <f t="shared" si="0"/>
        <v>0</v>
      </c>
    </row>
    <row r="38" spans="1:6" s="26" customFormat="1" ht="30" customHeight="1">
      <c r="A38" s="30" t="s">
        <v>140</v>
      </c>
      <c r="B38" s="31" t="s">
        <v>141</v>
      </c>
      <c r="C38" s="30" t="s">
        <v>28</v>
      </c>
      <c r="D38" s="32"/>
      <c r="E38" s="43"/>
      <c r="F38" s="12"/>
    </row>
    <row r="39" spans="1:6" s="26" customFormat="1" ht="30" customHeight="1">
      <c r="A39" s="30" t="s">
        <v>29</v>
      </c>
      <c r="B39" s="31" t="s">
        <v>142</v>
      </c>
      <c r="C39" s="30" t="s">
        <v>30</v>
      </c>
      <c r="D39" s="32">
        <v>4615</v>
      </c>
      <c r="E39" s="43"/>
      <c r="F39" s="12">
        <f t="shared" si="0"/>
        <v>0</v>
      </c>
    </row>
    <row r="40" spans="1:6" s="26" customFormat="1" ht="30" customHeight="1">
      <c r="A40" s="30" t="s">
        <v>36</v>
      </c>
      <c r="B40" s="31" t="s">
        <v>143</v>
      </c>
      <c r="C40" s="30" t="s">
        <v>30</v>
      </c>
      <c r="D40" s="32">
        <v>920</v>
      </c>
      <c r="E40" s="43"/>
      <c r="F40" s="12">
        <f t="shared" si="0"/>
        <v>0</v>
      </c>
    </row>
    <row r="41" spans="1:6" s="26" customFormat="1" ht="30" customHeight="1">
      <c r="A41" s="30" t="s">
        <v>43</v>
      </c>
      <c r="B41" s="31" t="s">
        <v>144</v>
      </c>
      <c r="C41" s="30" t="s">
        <v>30</v>
      </c>
      <c r="D41" s="32">
        <v>5538</v>
      </c>
      <c r="E41" s="43"/>
      <c r="F41" s="12">
        <f t="shared" si="0"/>
        <v>0</v>
      </c>
    </row>
    <row r="42" spans="1:6" s="26" customFormat="1" ht="30" customHeight="1">
      <c r="A42" s="30" t="s">
        <v>47</v>
      </c>
      <c r="B42" s="31" t="s">
        <v>145</v>
      </c>
      <c r="C42" s="30" t="s">
        <v>30</v>
      </c>
      <c r="D42" s="32">
        <v>5538</v>
      </c>
      <c r="E42" s="43"/>
      <c r="F42" s="12">
        <f t="shared" si="0"/>
        <v>0</v>
      </c>
    </row>
    <row r="43" spans="1:6" s="26" customFormat="1" ht="30" customHeight="1">
      <c r="A43" s="30" t="s">
        <v>146</v>
      </c>
      <c r="B43" s="31" t="s">
        <v>147</v>
      </c>
      <c r="C43" s="30" t="s">
        <v>28</v>
      </c>
      <c r="D43" s="32"/>
      <c r="E43" s="45"/>
      <c r="F43" s="12"/>
    </row>
    <row r="44" spans="1:6" s="26" customFormat="1" ht="30" customHeight="1">
      <c r="A44" s="30" t="s">
        <v>29</v>
      </c>
      <c r="B44" s="31" t="s">
        <v>148</v>
      </c>
      <c r="C44" s="30" t="s">
        <v>30</v>
      </c>
      <c r="D44" s="32">
        <v>1024</v>
      </c>
      <c r="E44" s="45"/>
      <c r="F44" s="12">
        <f t="shared" si="0"/>
        <v>0</v>
      </c>
    </row>
    <row r="45" spans="1:6" s="26" customFormat="1" ht="30" customHeight="1">
      <c r="A45" s="30" t="s">
        <v>36</v>
      </c>
      <c r="B45" s="31" t="s">
        <v>149</v>
      </c>
      <c r="C45" s="30" t="s">
        <v>30</v>
      </c>
      <c r="D45" s="32">
        <v>1024</v>
      </c>
      <c r="E45" s="45"/>
      <c r="F45" s="12">
        <f t="shared" si="0"/>
        <v>0</v>
      </c>
    </row>
    <row r="46" spans="1:6" s="26" customFormat="1" ht="30" customHeight="1">
      <c r="A46" s="30" t="s">
        <v>43</v>
      </c>
      <c r="B46" s="31" t="s">
        <v>150</v>
      </c>
      <c r="C46" s="30" t="s">
        <v>30</v>
      </c>
      <c r="D46" s="32">
        <v>1024</v>
      </c>
      <c r="E46" s="45"/>
      <c r="F46" s="12">
        <f t="shared" si="0"/>
        <v>0</v>
      </c>
    </row>
    <row r="47" spans="1:6" s="26" customFormat="1" ht="30" customHeight="1">
      <c r="A47" s="30" t="s">
        <v>47</v>
      </c>
      <c r="B47" s="31" t="s">
        <v>143</v>
      </c>
      <c r="C47" s="30" t="s">
        <v>30</v>
      </c>
      <c r="D47" s="32">
        <v>205</v>
      </c>
      <c r="E47" s="45"/>
      <c r="F47" s="12">
        <f t="shared" si="0"/>
        <v>0</v>
      </c>
    </row>
    <row r="48" spans="1:6" s="26" customFormat="1" ht="30" customHeight="1">
      <c r="A48" s="30" t="s">
        <v>151</v>
      </c>
      <c r="B48" s="31" t="s">
        <v>152</v>
      </c>
      <c r="C48" s="30" t="s">
        <v>30</v>
      </c>
      <c r="D48" s="32">
        <v>1083</v>
      </c>
      <c r="E48" s="45"/>
      <c r="F48" s="12">
        <f t="shared" si="0"/>
        <v>0</v>
      </c>
    </row>
    <row r="49" spans="1:6" s="26" customFormat="1" ht="30" customHeight="1">
      <c r="A49" s="33" t="s">
        <v>153</v>
      </c>
      <c r="B49" s="34" t="s">
        <v>154</v>
      </c>
      <c r="C49" s="33" t="s">
        <v>50</v>
      </c>
      <c r="D49" s="35">
        <v>67</v>
      </c>
      <c r="E49" s="45"/>
      <c r="F49" s="12">
        <f t="shared" si="0"/>
        <v>0</v>
      </c>
    </row>
    <row r="50" spans="1:6" s="26" customFormat="1" ht="30" customHeight="1">
      <c r="A50" s="33" t="s">
        <v>155</v>
      </c>
      <c r="B50" s="34" t="s">
        <v>156</v>
      </c>
      <c r="C50" s="33" t="s">
        <v>50</v>
      </c>
      <c r="D50" s="35">
        <v>166</v>
      </c>
      <c r="E50" s="45"/>
      <c r="F50" s="12">
        <f t="shared" si="0"/>
        <v>0</v>
      </c>
    </row>
    <row r="51" spans="1:6" s="26" customFormat="1" ht="30" customHeight="1">
      <c r="A51" s="33" t="s">
        <v>157</v>
      </c>
      <c r="B51" s="34" t="s">
        <v>158</v>
      </c>
      <c r="C51" s="33" t="s">
        <v>28</v>
      </c>
      <c r="D51" s="35"/>
      <c r="E51" s="45"/>
      <c r="F51" s="12"/>
    </row>
    <row r="52" spans="1:6" s="26" customFormat="1" ht="30" customHeight="1">
      <c r="A52" s="33" t="s">
        <v>29</v>
      </c>
      <c r="B52" s="34" t="s">
        <v>159</v>
      </c>
      <c r="C52" s="33" t="s">
        <v>50</v>
      </c>
      <c r="D52" s="35">
        <v>197</v>
      </c>
      <c r="E52" s="45"/>
      <c r="F52" s="12">
        <f t="shared" si="0"/>
        <v>0</v>
      </c>
    </row>
    <row r="53" spans="1:6" s="26" customFormat="1" ht="30" customHeight="1">
      <c r="A53" s="33" t="s">
        <v>36</v>
      </c>
      <c r="B53" s="34" t="s">
        <v>160</v>
      </c>
      <c r="C53" s="33" t="s">
        <v>50</v>
      </c>
      <c r="D53" s="35">
        <v>75</v>
      </c>
      <c r="E53" s="45"/>
      <c r="F53" s="12">
        <f t="shared" si="0"/>
        <v>0</v>
      </c>
    </row>
    <row r="54" spans="1:6" s="20" customFormat="1" ht="30" customHeight="1">
      <c r="A54" s="49" t="s">
        <v>55</v>
      </c>
      <c r="B54" s="49"/>
      <c r="C54" s="49"/>
      <c r="D54" s="50">
        <f>ROUND(SUM(F5:F53),0)</f>
        <v>0</v>
      </c>
      <c r="E54" s="50"/>
      <c r="F54" s="19" t="s">
        <v>37</v>
      </c>
    </row>
  </sheetData>
  <sheetProtection password="8A39" sheet="1"/>
  <protectedRanges>
    <protectedRange sqref="E6 E8:E9 E11:E12 E14:E15 E17 E19:E21 E23 E25:E27 E29:E30 E32:E34 E36:E37 E39:E42 E44:E50 E52:E53" name="区域1"/>
  </protectedRanges>
  <mergeCells count="6">
    <mergeCell ref="A54:C54"/>
    <mergeCell ref="D54:E54"/>
    <mergeCell ref="A1:F1"/>
    <mergeCell ref="B2:D2"/>
    <mergeCell ref="E2:F2"/>
    <mergeCell ref="A3:F3"/>
  </mergeCells>
  <printOptions horizontalCentered="1"/>
  <pageMargins left="0.7480314960629921" right="0.7480314960629921" top="0.56" bottom="0.99" header="0.5118110236220472" footer="0.7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9.00390625" style="1" customWidth="1"/>
    <col min="2" max="2" width="11.125" style="1" customWidth="1"/>
    <col min="3" max="3" width="41.75390625" style="1" customWidth="1"/>
    <col min="4" max="4" width="18.875" style="1" customWidth="1"/>
    <col min="5" max="16384" width="9.00390625" style="1" customWidth="1"/>
  </cols>
  <sheetData>
    <row r="1" spans="1:4" ht="33" customHeight="1">
      <c r="A1" s="55" t="s">
        <v>6</v>
      </c>
      <c r="B1" s="55"/>
      <c r="C1" s="55"/>
      <c r="D1" s="55"/>
    </row>
    <row r="2" spans="1:4" s="28" customFormat="1" ht="26.25" customHeight="1">
      <c r="A2" s="36" t="s">
        <v>17</v>
      </c>
      <c r="B2" s="54" t="str">
        <f>'第100章'!B2</f>
        <v>大兴区芦求路等6项平交路口交通综合治理工程</v>
      </c>
      <c r="C2" s="54"/>
      <c r="D2" s="36" t="s">
        <v>161</v>
      </c>
    </row>
    <row r="3" spans="1:4" s="14" customFormat="1" ht="30" customHeight="1">
      <c r="A3" s="15" t="s">
        <v>7</v>
      </c>
      <c r="B3" s="15" t="s">
        <v>8</v>
      </c>
      <c r="C3" s="15" t="s">
        <v>9</v>
      </c>
      <c r="D3" s="29" t="s">
        <v>51</v>
      </c>
    </row>
    <row r="4" spans="1:4" s="14" customFormat="1" ht="30" customHeight="1">
      <c r="A4" s="16">
        <v>1</v>
      </c>
      <c r="B4" s="16">
        <v>100</v>
      </c>
      <c r="C4" s="16" t="s">
        <v>10</v>
      </c>
      <c r="D4" s="16">
        <f>'第100章'!D10</f>
        <v>0</v>
      </c>
    </row>
    <row r="5" spans="1:4" s="14" customFormat="1" ht="30" customHeight="1">
      <c r="A5" s="16">
        <v>2</v>
      </c>
      <c r="B5" s="16">
        <v>200</v>
      </c>
      <c r="C5" s="16" t="s">
        <v>11</v>
      </c>
      <c r="D5" s="16">
        <f>'第200章'!D29</f>
        <v>0</v>
      </c>
    </row>
    <row r="6" spans="1:4" s="14" customFormat="1" ht="30" customHeight="1">
      <c r="A6" s="16">
        <v>3</v>
      </c>
      <c r="B6" s="16">
        <v>300</v>
      </c>
      <c r="C6" s="16" t="s">
        <v>12</v>
      </c>
      <c r="D6" s="16">
        <f>'第300章'!D54</f>
        <v>0</v>
      </c>
    </row>
    <row r="7" spans="1:4" s="14" customFormat="1" ht="30" customHeight="1">
      <c r="A7" s="16">
        <v>4</v>
      </c>
      <c r="B7" s="16">
        <v>400</v>
      </c>
      <c r="C7" s="16" t="s">
        <v>13</v>
      </c>
      <c r="D7" s="16"/>
    </row>
    <row r="8" spans="1:4" s="14" customFormat="1" ht="30" customHeight="1">
      <c r="A8" s="16">
        <v>5</v>
      </c>
      <c r="B8" s="16">
        <v>500</v>
      </c>
      <c r="C8" s="16" t="s">
        <v>14</v>
      </c>
      <c r="D8" s="16"/>
    </row>
    <row r="9" spans="1:4" s="14" customFormat="1" ht="30" customHeight="1">
      <c r="A9" s="16">
        <v>6</v>
      </c>
      <c r="B9" s="16">
        <v>600</v>
      </c>
      <c r="C9" s="16" t="s">
        <v>15</v>
      </c>
      <c r="D9" s="16"/>
    </row>
    <row r="10" spans="1:4" s="14" customFormat="1" ht="30" customHeight="1">
      <c r="A10" s="16">
        <v>7</v>
      </c>
      <c r="B10" s="16">
        <v>700</v>
      </c>
      <c r="C10" s="16" t="s">
        <v>16</v>
      </c>
      <c r="D10" s="16"/>
    </row>
    <row r="11" spans="1:4" s="14" customFormat="1" ht="30" customHeight="1">
      <c r="A11" s="16">
        <v>8</v>
      </c>
      <c r="B11" s="58" t="s">
        <v>38</v>
      </c>
      <c r="C11" s="58"/>
      <c r="D11" s="17">
        <f>SUM(D4:D10)</f>
        <v>0</v>
      </c>
    </row>
    <row r="12" spans="1:4" s="14" customFormat="1" ht="30" customHeight="1">
      <c r="A12" s="16">
        <v>9</v>
      </c>
      <c r="B12" s="58" t="s">
        <v>39</v>
      </c>
      <c r="C12" s="58"/>
      <c r="D12" s="17"/>
    </row>
    <row r="13" spans="1:4" s="14" customFormat="1" ht="30" customHeight="1">
      <c r="A13" s="16">
        <v>10</v>
      </c>
      <c r="B13" s="58" t="s">
        <v>40</v>
      </c>
      <c r="C13" s="58"/>
      <c r="D13" s="18">
        <f>ROUND(10827400*0.015,0)</f>
        <v>162411</v>
      </c>
    </row>
    <row r="14" spans="1:4" s="14" customFormat="1" ht="33.75" customHeight="1">
      <c r="A14" s="16">
        <v>11</v>
      </c>
      <c r="B14" s="58" t="s">
        <v>41</v>
      </c>
      <c r="C14" s="58"/>
      <c r="D14" s="18">
        <f>ROUND(D11-D12-D13,0)</f>
        <v>-162411</v>
      </c>
    </row>
    <row r="15" spans="1:4" s="14" customFormat="1" ht="30" customHeight="1">
      <c r="A15" s="16">
        <v>12</v>
      </c>
      <c r="B15" s="58" t="s">
        <v>45</v>
      </c>
      <c r="C15" s="58"/>
      <c r="D15" s="17">
        <f>ROUND(D14*3%,0)</f>
        <v>-4872</v>
      </c>
    </row>
    <row r="16" spans="1:4" s="25" customFormat="1" ht="30" customHeight="1">
      <c r="A16" s="23">
        <v>13</v>
      </c>
      <c r="B16" s="59" t="s">
        <v>42</v>
      </c>
      <c r="C16" s="59"/>
      <c r="D16" s="24">
        <f>D11+D15</f>
        <v>-4872</v>
      </c>
    </row>
    <row r="17" spans="1:4" ht="30" customHeight="1">
      <c r="A17" s="56"/>
      <c r="B17" s="57"/>
      <c r="C17" s="57"/>
      <c r="D17" s="57"/>
    </row>
  </sheetData>
  <sheetProtection password="8A39" sheet="1"/>
  <mergeCells count="9">
    <mergeCell ref="B2:C2"/>
    <mergeCell ref="A1:D1"/>
    <mergeCell ref="A17:D17"/>
    <mergeCell ref="B13:C13"/>
    <mergeCell ref="B11:C11"/>
    <mergeCell ref="B12:C12"/>
    <mergeCell ref="B16:C16"/>
    <mergeCell ref="B14:C14"/>
    <mergeCell ref="B15:C15"/>
  </mergeCells>
  <printOptions horizontalCentered="1"/>
  <pageMargins left="0.35433070866141736" right="0.2755905511811024" top="0.5" bottom="0.81" header="0.31496062992125984" footer="0.5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2017-07-24T00:36:14Z</cp:lastPrinted>
  <dcterms:created xsi:type="dcterms:W3CDTF">2008-04-07T07:00:19Z</dcterms:created>
  <dcterms:modified xsi:type="dcterms:W3CDTF">2017-07-24T01:27:04Z</dcterms:modified>
  <cp:category/>
  <cp:version/>
  <cp:contentType/>
  <cp:contentStatus/>
</cp:coreProperties>
</file>