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2120" windowHeight="7290" tabRatio="610" activeTab="0"/>
  </bookViews>
  <sheets>
    <sheet name="第100章" sheetId="1" r:id="rId1"/>
    <sheet name="第200章" sheetId="2" r:id="rId2"/>
    <sheet name="第300章 " sheetId="3" r:id="rId3"/>
    <sheet name="第400章" sheetId="4" r:id="rId4"/>
    <sheet name="汇总表" sheetId="5" r:id="rId5"/>
  </sheets>
  <definedNames>
    <definedName name="_xlnm.Print_Titles" localSheetId="1">'第200章'!$1:$4</definedName>
    <definedName name="_xlnm.Print_Titles" localSheetId="2">'第300章 '!$1:$4</definedName>
    <definedName name="_xlnm.Print_Titles" localSheetId="3">'第400章'!$1:$4</definedName>
  </definedNames>
  <calcPr fullCalcOnLoad="1"/>
</workbook>
</file>

<file path=xl/sharedStrings.xml><?xml version="1.0" encoding="utf-8"?>
<sst xmlns="http://schemas.openxmlformats.org/spreadsheetml/2006/main" count="244" uniqueCount="140">
  <si>
    <t>工程量清单</t>
  </si>
  <si>
    <t>单位</t>
  </si>
  <si>
    <t>数量</t>
  </si>
  <si>
    <t>单价</t>
  </si>
  <si>
    <t>合价</t>
  </si>
  <si>
    <t>货币单位：人民币元</t>
  </si>
  <si>
    <t xml:space="preserve">  货币单位：人民币元</t>
  </si>
  <si>
    <t>工程量清单汇总表</t>
  </si>
  <si>
    <t>序号</t>
  </si>
  <si>
    <t>章次</t>
  </si>
  <si>
    <t>科   目   名   称</t>
  </si>
  <si>
    <t>总则</t>
  </si>
  <si>
    <t>路基</t>
  </si>
  <si>
    <t>路面</t>
  </si>
  <si>
    <t>桥梁、涵洞</t>
  </si>
  <si>
    <t>隧道</t>
  </si>
  <si>
    <t>安全设施及预埋管线</t>
  </si>
  <si>
    <t>绿化及环境保护</t>
  </si>
  <si>
    <t>工程名称：</t>
  </si>
  <si>
    <t>元</t>
  </si>
  <si>
    <t>金额（元）</t>
  </si>
  <si>
    <t>清单  第100章 合计   人民币</t>
  </si>
  <si>
    <t>子目号</t>
  </si>
  <si>
    <t>子目名称</t>
  </si>
  <si>
    <t>102-1</t>
  </si>
  <si>
    <t>总额</t>
  </si>
  <si>
    <t>安全生产费</t>
  </si>
  <si>
    <t>104-1</t>
  </si>
  <si>
    <t>承包人驻地建设</t>
  </si>
  <si>
    <t>102-2</t>
  </si>
  <si>
    <t/>
  </si>
  <si>
    <t>-a</t>
  </si>
  <si>
    <t>m2</t>
  </si>
  <si>
    <t>308-2</t>
  </si>
  <si>
    <t>103-1</t>
  </si>
  <si>
    <t>202-4</t>
  </si>
  <si>
    <t>清单     第100章   总则</t>
  </si>
  <si>
    <t>清单     第200章  路 基</t>
  </si>
  <si>
    <t>清单     第300章  路面</t>
  </si>
  <si>
    <t>竣工文件</t>
  </si>
  <si>
    <t>施工环保费</t>
  </si>
  <si>
    <t>102-3</t>
  </si>
  <si>
    <t>-b</t>
  </si>
  <si>
    <t>308-1</t>
  </si>
  <si>
    <t>309-2</t>
  </si>
  <si>
    <t>中粒式沥青混凝土</t>
  </si>
  <si>
    <t>310-2</t>
  </si>
  <si>
    <t>313-5</t>
  </si>
  <si>
    <t>混凝土预制块路缘石</t>
  </si>
  <si>
    <t>清单  第200章 合计   人民币</t>
  </si>
  <si>
    <t>元</t>
  </si>
  <si>
    <t>清单  第300章 合计   人民币</t>
  </si>
  <si>
    <t>元</t>
  </si>
  <si>
    <t>第100章至第700章清单合计</t>
  </si>
  <si>
    <t>已包含在清单合计中材料、工程设备、专业工程暂估价合计</t>
  </si>
  <si>
    <t>投标价（8+12=13）</t>
  </si>
  <si>
    <t>202-5</t>
  </si>
  <si>
    <t>t</t>
  </si>
  <si>
    <r>
      <t>清单     第</t>
    </r>
    <r>
      <rPr>
        <b/>
        <sz val="16"/>
        <rFont val="宋体"/>
        <family val="0"/>
      </rPr>
      <t>4</t>
    </r>
    <r>
      <rPr>
        <b/>
        <sz val="16"/>
        <rFont val="宋体"/>
        <family val="0"/>
      </rPr>
      <t>00章  桥梁、涵洞</t>
    </r>
  </si>
  <si>
    <t>202-2</t>
  </si>
  <si>
    <t>挖除旧路</t>
  </si>
  <si>
    <t>m3</t>
  </si>
  <si>
    <t>-c</t>
  </si>
  <si>
    <t>202-3</t>
  </si>
  <si>
    <t>拆除结构物</t>
  </si>
  <si>
    <t>铣刨旧路</t>
  </si>
  <si>
    <t>-d</t>
  </si>
  <si>
    <t>回收沥青混合料旧料</t>
  </si>
  <si>
    <t>使用8年(不含)以上</t>
  </si>
  <si>
    <t>203-1</t>
  </si>
  <si>
    <t>路基挖方</t>
  </si>
  <si>
    <t>挖土方</t>
  </si>
  <si>
    <t>204-1</t>
  </si>
  <si>
    <t>路基填筑</t>
  </si>
  <si>
    <t>207-9</t>
  </si>
  <si>
    <t>m</t>
  </si>
  <si>
    <t>304-3</t>
  </si>
  <si>
    <t>水泥稳定碎石   16cm</t>
  </si>
  <si>
    <t>-e</t>
  </si>
  <si>
    <t>粘层</t>
  </si>
  <si>
    <t>309-1</t>
  </si>
  <si>
    <t>细粒式沥青混凝土</t>
  </si>
  <si>
    <t>ZAC-13C   4cm</t>
  </si>
  <si>
    <t>改性乳化沥青下封层</t>
  </si>
  <si>
    <t>313-3</t>
  </si>
  <si>
    <t>现浇混凝土加固土路肩</t>
  </si>
  <si>
    <t>313-6</t>
  </si>
  <si>
    <t>人行步道</t>
  </si>
  <si>
    <t>314-3</t>
  </si>
  <si>
    <t>检查井、雨水口</t>
  </si>
  <si>
    <t>座</t>
  </si>
  <si>
    <t>按上项（11）金额的3%作为不可预见因素的暂定金额</t>
  </si>
  <si>
    <t>大兴区朱大路（K0+000-K8+891）大修工程</t>
  </si>
  <si>
    <t>临时道路、交通导改及设施保护</t>
  </si>
  <si>
    <t>挖除旧路  13cm</t>
  </si>
  <si>
    <t>挖除旧路  16cm</t>
  </si>
  <si>
    <t>挖除旧路  23cm</t>
  </si>
  <si>
    <t>挖除人行道结构  17cm</t>
  </si>
  <si>
    <t xml:space="preserve">破除混凝土路面及硬路肩  </t>
  </si>
  <si>
    <t>铣刨旧路面层  8cm</t>
  </si>
  <si>
    <t>铣刨桥面  5cm</t>
  </si>
  <si>
    <t>铣刨旧路基层  15cm</t>
  </si>
  <si>
    <t>202-6</t>
  </si>
  <si>
    <t>建筑垃圾运输处置（不含运输费用）</t>
  </si>
  <si>
    <t>挖除非适用材料</t>
  </si>
  <si>
    <t>边坡培土</t>
  </si>
  <si>
    <t>盖板边沟</t>
  </si>
  <si>
    <t>盖板边沟  1.0*1.0m</t>
  </si>
  <si>
    <t>304-1</t>
  </si>
  <si>
    <t>水泥稳定土底基层</t>
  </si>
  <si>
    <t>路床掺6%水泥处理   20cm</t>
  </si>
  <si>
    <t>水泥稳定粒料(底)基层</t>
  </si>
  <si>
    <t>旧路基层粒料厂拌再生  16cm</t>
  </si>
  <si>
    <t>透层</t>
  </si>
  <si>
    <t>改性乳化沥青透层</t>
  </si>
  <si>
    <t>改性乳化沥青粘层</t>
  </si>
  <si>
    <t>ZAC-16C   5cm</t>
  </si>
  <si>
    <t>309-4</t>
  </si>
  <si>
    <t>乳化沥青厂拌冷再生  10cm</t>
  </si>
  <si>
    <t>313-1</t>
  </si>
  <si>
    <t>培土路肩</t>
  </si>
  <si>
    <t>C20混凝土硬化路肩   20cm</t>
  </si>
  <si>
    <t>乙3型砼路缘石  10*20*49.5cm</t>
  </si>
  <si>
    <t>彩色步道砖   24.5*24.5*5cm</t>
  </si>
  <si>
    <t>314-2</t>
  </si>
  <si>
    <t>纵向雨水沟（管）</t>
  </si>
  <si>
    <t>雨水连接支管  DN300钢筋砼</t>
  </si>
  <si>
    <t>新建单篦雨水口</t>
  </si>
  <si>
    <t>415-4</t>
  </si>
  <si>
    <t>桥面防水涂料</t>
  </si>
  <si>
    <t>419-3</t>
  </si>
  <si>
    <t>涵洞修复</t>
  </si>
  <si>
    <t>涵洞修复  C25混凝土</t>
  </si>
  <si>
    <t>涵洞修复  M7.5#浆砌片石</t>
  </si>
  <si>
    <r>
      <t>清单  第</t>
    </r>
    <r>
      <rPr>
        <b/>
        <sz val="11"/>
        <rFont val="宋体"/>
        <family val="0"/>
      </rPr>
      <t>400章 合计   人民币</t>
    </r>
  </si>
  <si>
    <t>水泥稳定碎石(免振压剂8%)   16cm</t>
  </si>
  <si>
    <t>乳化沥青厂拌冷再生</t>
  </si>
  <si>
    <t>乙1型砼路缘石  12*30*74.5cm</t>
  </si>
  <si>
    <t>已包含在清单合计中的安全生产费(投标控制价的1.5%)</t>
  </si>
  <si>
    <t>清单合计减去材料、工程设备、专业工程暂估价、安全生产费合计(8-9-10=11)（评标价）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</si>
</sst>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_ "/>
    <numFmt numFmtId="191" formatCode="0_);[Red]\(0\)"/>
    <numFmt numFmtId="192" formatCode="#0.000"/>
    <numFmt numFmtId="193" formatCode="#0.00"/>
    <numFmt numFmtId="194" formatCode="#0.0"/>
    <numFmt numFmtId="195" formatCode="0.0000_ "/>
    <numFmt numFmtId="196" formatCode="0.000_ "/>
    <numFmt numFmtId="197" formatCode="0.00000_ "/>
    <numFmt numFmtId="198" formatCode="0.00_);[Red]\(0.00\)"/>
    <numFmt numFmtId="199" formatCode="_(&quot;$&quot;* #,##0_);_(&quot;$&quot;* \(#,##0\);_(&quot;$&quot;* &quot;-&quot;_);_(@_)"/>
    <numFmt numFmtId="200" formatCode="_(* #,##0_);_(* \(#,##0\);_(* &quot;-&quot;_);_(@_)"/>
    <numFmt numFmtId="201" formatCode="_(&quot;$&quot;* #,##0.00_);_(&quot;$&quot;* \(#,##0.00\);_(&quot;$&quot;* &quot;-&quot;??_);_(@_)"/>
    <numFmt numFmtId="202" formatCode="_(* #,##0.00_);_(* \(#,##0.00\);_(* &quot;-&quot;??_);_(@_)"/>
    <numFmt numFmtId="203" formatCode="0.0"/>
    <numFmt numFmtId="204" formatCode="0.0_);[Red]\(0.0\)"/>
    <numFmt numFmtId="205" formatCode="0.00_ ;[Red]\-0.00\ "/>
  </numFmts>
  <fonts count="53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Arial"/>
      <family val="2"/>
    </font>
    <font>
      <sz val="11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6"/>
      <name val="宋体"/>
      <family val="0"/>
    </font>
    <font>
      <b/>
      <sz val="12"/>
      <name val="宋体"/>
      <family val="0"/>
    </font>
    <font>
      <b/>
      <u val="single"/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  <font>
      <sz val="16"/>
      <name val="Calibri"/>
      <family val="0"/>
    </font>
    <font>
      <b/>
      <sz val="12"/>
      <name val="Calibri"/>
      <family val="0"/>
    </font>
    <font>
      <b/>
      <sz val="11"/>
      <name val="Calibri"/>
      <family val="0"/>
    </font>
    <font>
      <sz val="11"/>
      <name val="Calibri"/>
      <family val="0"/>
    </font>
    <font>
      <sz val="11"/>
      <color indexed="8"/>
      <name val="Calibri"/>
      <family val="0"/>
    </font>
    <font>
      <b/>
      <sz val="16"/>
      <name val="Calibri"/>
      <family val="0"/>
    </font>
    <font>
      <b/>
      <u val="single"/>
      <sz val="11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22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3" borderId="0" applyNumberFormat="0" applyBorder="0" applyAlignment="0" applyProtection="0"/>
    <xf numFmtId="0" fontId="43" fillId="21" borderId="8" applyNumberFormat="0" applyAlignment="0" applyProtection="0"/>
    <xf numFmtId="0" fontId="44" fillId="24" borderId="5" applyNumberFormat="0" applyAlignment="0" applyProtection="0"/>
    <xf numFmtId="0" fontId="4" fillId="0" borderId="0" applyNumberFormat="0" applyFill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9" applyNumberFormat="0" applyFont="0" applyAlignment="0" applyProtection="0"/>
  </cellStyleXfs>
  <cellXfs count="61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NumberFormat="1" applyFont="1" applyFill="1" applyAlignment="1">
      <alignment horizontal="center" vertical="center" shrinkToFit="1"/>
    </xf>
    <xf numFmtId="0" fontId="0" fillId="0" borderId="0" xfId="0" applyFont="1" applyFill="1" applyAlignment="1">
      <alignment vertical="center" shrinkToFit="1"/>
    </xf>
    <xf numFmtId="0" fontId="45" fillId="0" borderId="0" xfId="0" applyFont="1" applyFill="1" applyAlignment="1">
      <alignment vertical="center"/>
    </xf>
    <xf numFmtId="0" fontId="46" fillId="0" borderId="0" xfId="0" applyFont="1" applyFill="1" applyAlignment="1">
      <alignment vertical="center"/>
    </xf>
    <xf numFmtId="0" fontId="47" fillId="0" borderId="0" xfId="0" applyFont="1" applyFill="1" applyAlignment="1">
      <alignment vertical="center"/>
    </xf>
    <xf numFmtId="0" fontId="45" fillId="0" borderId="0" xfId="0" applyFont="1" applyFill="1" applyBorder="1" applyAlignment="1">
      <alignment vertical="center"/>
    </xf>
    <xf numFmtId="0" fontId="45" fillId="0" borderId="0" xfId="0" applyFont="1" applyFill="1" applyAlignment="1">
      <alignment horizontal="left" vertical="center"/>
    </xf>
    <xf numFmtId="0" fontId="45" fillId="0" borderId="0" xfId="0" applyNumberFormat="1" applyFont="1" applyFill="1" applyAlignment="1">
      <alignment horizontal="center" vertical="center" shrinkToFit="1"/>
    </xf>
    <xf numFmtId="0" fontId="45" fillId="0" borderId="0" xfId="0" applyFont="1" applyFill="1" applyAlignment="1">
      <alignment vertical="center" shrinkToFit="1"/>
    </xf>
    <xf numFmtId="0" fontId="48" fillId="0" borderId="10" xfId="0" applyFont="1" applyFill="1" applyBorder="1" applyAlignment="1">
      <alignment horizontal="center" vertical="center"/>
    </xf>
    <xf numFmtId="0" fontId="49" fillId="0" borderId="0" xfId="0" applyFont="1" applyFill="1" applyAlignment="1">
      <alignment vertical="center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left" vertical="center" wrapText="1"/>
    </xf>
    <xf numFmtId="185" fontId="49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49" fillId="0" borderId="10" xfId="0" applyFont="1" applyFill="1" applyBorder="1" applyAlignment="1">
      <alignment vertical="center"/>
    </xf>
    <xf numFmtId="0" fontId="48" fillId="0" borderId="10" xfId="0" applyFont="1" applyFill="1" applyBorder="1" applyAlignment="1">
      <alignment horizontal="left" vertical="center"/>
    </xf>
    <xf numFmtId="0" fontId="48" fillId="0" borderId="10" xfId="0" applyNumberFormat="1" applyFont="1" applyFill="1" applyBorder="1" applyAlignment="1">
      <alignment horizontal="center" vertical="center" shrinkToFit="1"/>
    </xf>
    <xf numFmtId="0" fontId="48" fillId="0" borderId="10" xfId="0" applyFont="1" applyFill="1" applyBorder="1" applyAlignment="1">
      <alignment horizontal="center" vertical="center" shrinkToFit="1"/>
    </xf>
    <xf numFmtId="0" fontId="49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left" vertical="center"/>
    </xf>
    <xf numFmtId="0" fontId="49" fillId="0" borderId="10" xfId="0" applyNumberFormat="1" applyFont="1" applyFill="1" applyBorder="1" applyAlignment="1">
      <alignment horizontal="center" vertical="center" shrinkToFit="1"/>
    </xf>
    <xf numFmtId="2" fontId="49" fillId="0" borderId="10" xfId="0" applyNumberFormat="1" applyFont="1" applyFill="1" applyBorder="1" applyAlignment="1">
      <alignment horizontal="center" vertical="center" shrinkToFit="1"/>
    </xf>
    <xf numFmtId="49" fontId="50" fillId="0" borderId="10" xfId="0" applyNumberFormat="1" applyFont="1" applyFill="1" applyBorder="1" applyAlignment="1">
      <alignment horizontal="center" vertical="center" wrapText="1"/>
    </xf>
    <xf numFmtId="184" fontId="50" fillId="0" borderId="10" xfId="0" applyNumberFormat="1" applyFont="1" applyFill="1" applyBorder="1" applyAlignment="1">
      <alignment horizontal="center" vertical="center" shrinkToFit="1"/>
    </xf>
    <xf numFmtId="49" fontId="48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184" fontId="49" fillId="0" borderId="10" xfId="0" applyNumberFormat="1" applyFont="1" applyFill="1" applyBorder="1" applyAlignment="1">
      <alignment horizontal="center" vertical="center" shrinkToFit="1"/>
    </xf>
    <xf numFmtId="184" fontId="49" fillId="0" borderId="10" xfId="0" applyNumberFormat="1" applyFont="1" applyFill="1" applyBorder="1" applyAlignment="1" applyProtection="1">
      <alignment horizontal="center" vertical="center" shrinkToFit="1"/>
      <protection/>
    </xf>
    <xf numFmtId="185" fontId="50" fillId="0" borderId="10" xfId="0" applyNumberFormat="1" applyFont="1" applyFill="1" applyBorder="1" applyAlignment="1">
      <alignment horizontal="center" vertical="center" shrinkToFit="1"/>
    </xf>
    <xf numFmtId="49" fontId="49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shrinkToFit="1"/>
    </xf>
    <xf numFmtId="0" fontId="7" fillId="0" borderId="0" xfId="0" applyFont="1" applyFill="1" applyAlignment="1">
      <alignment vertical="center"/>
    </xf>
    <xf numFmtId="0" fontId="48" fillId="0" borderId="0" xfId="0" applyFont="1" applyFill="1" applyAlignment="1">
      <alignment vertical="center"/>
    </xf>
    <xf numFmtId="0" fontId="48" fillId="0" borderId="10" xfId="0" applyFont="1" applyFill="1" applyBorder="1" applyAlignment="1">
      <alignment vertical="center"/>
    </xf>
    <xf numFmtId="0" fontId="48" fillId="0" borderId="0" xfId="0" applyFont="1" applyFill="1" applyAlignment="1">
      <alignment horizontal="center" vertical="center" wrapText="1"/>
    </xf>
    <xf numFmtId="0" fontId="50" fillId="0" borderId="10" xfId="0" applyFont="1" applyFill="1" applyBorder="1" applyAlignment="1">
      <alignment horizontal="left" vertical="center" wrapText="1"/>
    </xf>
    <xf numFmtId="0" fontId="51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right" vertical="center"/>
    </xf>
    <xf numFmtId="185" fontId="52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45" fillId="0" borderId="0" xfId="0" applyFont="1" applyFill="1" applyBorder="1" applyAlignment="1" applyProtection="1">
      <alignment horizontal="left" vertical="center" shrinkToFit="1"/>
      <protection hidden="1"/>
    </xf>
    <xf numFmtId="0" fontId="45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Border="1" applyAlignment="1" applyProtection="1">
      <alignment horizontal="left" vertical="center" shrinkToFit="1"/>
      <protection hidden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84" fontId="49" fillId="0" borderId="10" xfId="0" applyNumberFormat="1" applyFont="1" applyFill="1" applyBorder="1" applyAlignment="1">
      <alignment horizontal="center" vertical="center" shrinkToFit="1"/>
    </xf>
    <xf numFmtId="184" fontId="49" fillId="0" borderId="10" xfId="0" applyNumberFormat="1" applyFont="1" applyFill="1" applyBorder="1" applyAlignment="1" applyProtection="1">
      <alignment horizontal="center" vertical="center" shrinkToFit="1"/>
      <protection/>
    </xf>
    <xf numFmtId="185" fontId="6" fillId="0" borderId="10" xfId="0" applyNumberFormat="1" applyFont="1" applyFill="1" applyBorder="1" applyAlignment="1" applyProtection="1">
      <alignment horizontal="center" vertical="center" shrinkToFit="1"/>
      <protection hidden="1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workbookViewId="0" topLeftCell="A1">
      <selection activeCell="I5" sqref="I5"/>
    </sheetView>
  </sheetViews>
  <sheetFormatPr defaultColWidth="9.00390625" defaultRowHeight="14.25"/>
  <cols>
    <col min="1" max="1" width="9.50390625" style="7" customWidth="1"/>
    <col min="2" max="2" width="28.875" style="7" customWidth="1"/>
    <col min="3" max="4" width="9.00390625" style="7" customWidth="1"/>
    <col min="5" max="6" width="11.75390625" style="7" customWidth="1"/>
    <col min="7" max="7" width="9.00390625" style="7" customWidth="1"/>
    <col min="8" max="8" width="11.625" style="7" bestFit="1" customWidth="1"/>
    <col min="9" max="16384" width="9.00390625" style="7" customWidth="1"/>
  </cols>
  <sheetData>
    <row r="1" spans="1:6" ht="48" customHeight="1">
      <c r="A1" s="44" t="s">
        <v>0</v>
      </c>
      <c r="B1" s="44"/>
      <c r="C1" s="44"/>
      <c r="D1" s="44"/>
      <c r="E1" s="44"/>
      <c r="F1" s="44"/>
    </row>
    <row r="2" spans="1:5" ht="33" customHeight="1">
      <c r="A2" s="7" t="s">
        <v>18</v>
      </c>
      <c r="B2" s="45" t="s">
        <v>92</v>
      </c>
      <c r="C2" s="45"/>
      <c r="D2" s="45"/>
      <c r="E2" s="7" t="s">
        <v>5</v>
      </c>
    </row>
    <row r="3" spans="1:6" s="8" customFormat="1" ht="39" customHeight="1">
      <c r="A3" s="46" t="s">
        <v>36</v>
      </c>
      <c r="B3" s="46"/>
      <c r="C3" s="46"/>
      <c r="D3" s="46"/>
      <c r="E3" s="46"/>
      <c r="F3" s="46"/>
    </row>
    <row r="4" spans="1:6" s="15" customFormat="1" ht="41.25" customHeight="1">
      <c r="A4" s="14" t="s">
        <v>22</v>
      </c>
      <c r="B4" s="14" t="s">
        <v>23</v>
      </c>
      <c r="C4" s="14" t="s">
        <v>1</v>
      </c>
      <c r="D4" s="14" t="s">
        <v>2</v>
      </c>
      <c r="E4" s="14" t="s">
        <v>3</v>
      </c>
      <c r="F4" s="14" t="s">
        <v>4</v>
      </c>
    </row>
    <row r="5" spans="1:6" s="15" customFormat="1" ht="39.75" customHeight="1">
      <c r="A5" s="16" t="s">
        <v>24</v>
      </c>
      <c r="B5" s="17" t="s">
        <v>39</v>
      </c>
      <c r="C5" s="16" t="s">
        <v>25</v>
      </c>
      <c r="D5" s="16">
        <v>1</v>
      </c>
      <c r="E5" s="33"/>
      <c r="F5" s="18">
        <f>ROUND(D5*E5,0)</f>
        <v>0</v>
      </c>
    </row>
    <row r="6" spans="1:6" s="15" customFormat="1" ht="39.75" customHeight="1">
      <c r="A6" s="16" t="s">
        <v>29</v>
      </c>
      <c r="B6" s="17" t="s">
        <v>40</v>
      </c>
      <c r="C6" s="16" t="s">
        <v>25</v>
      </c>
      <c r="D6" s="16">
        <v>1</v>
      </c>
      <c r="E6" s="33"/>
      <c r="F6" s="18">
        <f>ROUND(D6*E6,0)</f>
        <v>0</v>
      </c>
    </row>
    <row r="7" spans="1:6" s="15" customFormat="1" ht="39.75" customHeight="1">
      <c r="A7" s="16" t="s">
        <v>41</v>
      </c>
      <c r="B7" s="17" t="s">
        <v>26</v>
      </c>
      <c r="C7" s="16" t="s">
        <v>25</v>
      </c>
      <c r="D7" s="16">
        <v>1</v>
      </c>
      <c r="E7" s="33"/>
      <c r="F7" s="18">
        <f>ROUND(D7*E7,0)</f>
        <v>0</v>
      </c>
    </row>
    <row r="8" spans="1:6" s="15" customFormat="1" ht="39.75" customHeight="1">
      <c r="A8" s="16" t="s">
        <v>34</v>
      </c>
      <c r="B8" s="17" t="s">
        <v>93</v>
      </c>
      <c r="C8" s="16" t="s">
        <v>25</v>
      </c>
      <c r="D8" s="16">
        <v>1</v>
      </c>
      <c r="E8" s="33"/>
      <c r="F8" s="18">
        <f>ROUND(D8*E8,0)</f>
        <v>0</v>
      </c>
    </row>
    <row r="9" spans="1:6" s="15" customFormat="1" ht="39.75" customHeight="1">
      <c r="A9" s="16" t="s">
        <v>27</v>
      </c>
      <c r="B9" s="17" t="s">
        <v>28</v>
      </c>
      <c r="C9" s="16" t="s">
        <v>25</v>
      </c>
      <c r="D9" s="16">
        <v>1</v>
      </c>
      <c r="E9" s="33"/>
      <c r="F9" s="18">
        <f>ROUND(D9*E9,0)</f>
        <v>0</v>
      </c>
    </row>
    <row r="10" spans="1:14" s="40" customFormat="1" ht="43.5" customHeight="1">
      <c r="A10" s="47" t="s">
        <v>21</v>
      </c>
      <c r="B10" s="47"/>
      <c r="C10" s="47"/>
      <c r="D10" s="48">
        <f>ROUND(SUM(F5:F9),0)</f>
        <v>0</v>
      </c>
      <c r="E10" s="48"/>
      <c r="F10" s="41" t="s">
        <v>19</v>
      </c>
      <c r="G10" s="42"/>
      <c r="H10" s="42"/>
      <c r="I10" s="42"/>
      <c r="J10" s="42"/>
      <c r="K10" s="42"/>
      <c r="L10" s="42"/>
      <c r="M10" s="42"/>
      <c r="N10" s="42"/>
    </row>
    <row r="11" ht="32.25" customHeight="1"/>
    <row r="12" ht="25.5" customHeight="1">
      <c r="A12" s="9"/>
    </row>
  </sheetData>
  <sheetProtection password="D8F9" sheet="1"/>
  <protectedRanges>
    <protectedRange sqref="E5:E9" name="区域1"/>
  </protectedRanges>
  <mergeCells count="5">
    <mergeCell ref="A1:F1"/>
    <mergeCell ref="B2:D2"/>
    <mergeCell ref="A3:F3"/>
    <mergeCell ref="A10:C10"/>
    <mergeCell ref="D10:E10"/>
  </mergeCells>
  <printOptions/>
  <pageMargins left="0.7086614173228347" right="0.7086614173228347" top="1.13" bottom="1.3385826771653544" header="0.31496062992125984" footer="3.4"/>
  <pageSetup horizontalDpi="600" verticalDpi="600" orientation="portrait" paperSize="9" r:id="rId1"/>
  <headerFooter>
    <oddFooter xml:space="preserve">&amp;L&amp;"宋体,加粗"投标书签署人签字：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6"/>
  <sheetViews>
    <sheetView workbookViewId="0" topLeftCell="A1">
      <selection activeCell="H12" sqref="H12"/>
    </sheetView>
  </sheetViews>
  <sheetFormatPr defaultColWidth="9.00390625" defaultRowHeight="14.25"/>
  <cols>
    <col min="1" max="1" width="11.00390625" style="7" customWidth="1"/>
    <col min="2" max="2" width="25.50390625" style="11" bestFit="1" customWidth="1"/>
    <col min="3" max="3" width="8.125" style="7" customWidth="1"/>
    <col min="4" max="4" width="11.375" style="12" customWidth="1"/>
    <col min="5" max="5" width="10.25390625" style="13" customWidth="1"/>
    <col min="6" max="6" width="12.125" style="13" customWidth="1"/>
    <col min="7" max="16384" width="9.00390625" style="7" customWidth="1"/>
  </cols>
  <sheetData>
    <row r="1" spans="1:6" ht="42.75" customHeight="1">
      <c r="A1" s="44" t="s">
        <v>0</v>
      </c>
      <c r="B1" s="44"/>
      <c r="C1" s="44"/>
      <c r="D1" s="44"/>
      <c r="E1" s="44"/>
      <c r="F1" s="44"/>
    </row>
    <row r="2" spans="1:6" ht="42.75" customHeight="1">
      <c r="A2" s="10" t="s">
        <v>18</v>
      </c>
      <c r="B2" s="49" t="str">
        <f>'第100章'!B2</f>
        <v>大兴区朱大路（K0+000-K8+891）大修工程</v>
      </c>
      <c r="C2" s="49"/>
      <c r="D2" s="49"/>
      <c r="E2" s="50" t="s">
        <v>6</v>
      </c>
      <c r="F2" s="50"/>
    </row>
    <row r="3" spans="1:6" ht="39" customHeight="1">
      <c r="A3" s="46" t="s">
        <v>37</v>
      </c>
      <c r="B3" s="46"/>
      <c r="C3" s="46"/>
      <c r="D3" s="46"/>
      <c r="E3" s="46"/>
      <c r="F3" s="46"/>
    </row>
    <row r="4" spans="1:6" s="15" customFormat="1" ht="39" customHeight="1">
      <c r="A4" s="14" t="s">
        <v>22</v>
      </c>
      <c r="B4" s="20" t="s">
        <v>23</v>
      </c>
      <c r="C4" s="14" t="s">
        <v>1</v>
      </c>
      <c r="D4" s="21" t="s">
        <v>2</v>
      </c>
      <c r="E4" s="22" t="s">
        <v>3</v>
      </c>
      <c r="F4" s="22" t="s">
        <v>4</v>
      </c>
    </row>
    <row r="5" spans="1:6" s="15" customFormat="1" ht="34.5" customHeight="1">
      <c r="A5" s="23" t="s">
        <v>59</v>
      </c>
      <c r="B5" s="24" t="s">
        <v>60</v>
      </c>
      <c r="C5" s="23" t="s">
        <v>30</v>
      </c>
      <c r="D5" s="25"/>
      <c r="E5" s="58"/>
      <c r="F5" s="18"/>
    </row>
    <row r="6" spans="1:6" s="15" customFormat="1" ht="34.5" customHeight="1">
      <c r="A6" s="23" t="s">
        <v>31</v>
      </c>
      <c r="B6" s="24" t="s">
        <v>94</v>
      </c>
      <c r="C6" s="23" t="s">
        <v>32</v>
      </c>
      <c r="D6" s="26">
        <v>3490</v>
      </c>
      <c r="E6" s="58"/>
      <c r="F6" s="18">
        <f>ROUND(D6*E6,0)</f>
        <v>0</v>
      </c>
    </row>
    <row r="7" spans="1:6" s="15" customFormat="1" ht="34.5" customHeight="1">
      <c r="A7" s="16" t="s">
        <v>42</v>
      </c>
      <c r="B7" s="24" t="s">
        <v>95</v>
      </c>
      <c r="C7" s="16" t="s">
        <v>32</v>
      </c>
      <c r="D7" s="26">
        <v>21068</v>
      </c>
      <c r="E7" s="58"/>
      <c r="F7" s="18">
        <f aca="true" t="shared" si="0" ref="F7:F25">ROUND(D7*E7,0)</f>
        <v>0</v>
      </c>
    </row>
    <row r="8" spans="1:6" s="15" customFormat="1" ht="34.5" customHeight="1">
      <c r="A8" s="16" t="s">
        <v>62</v>
      </c>
      <c r="B8" s="24" t="s">
        <v>96</v>
      </c>
      <c r="C8" s="16" t="s">
        <v>32</v>
      </c>
      <c r="D8" s="26">
        <v>27745</v>
      </c>
      <c r="E8" s="58"/>
      <c r="F8" s="18">
        <f t="shared" si="0"/>
        <v>0</v>
      </c>
    </row>
    <row r="9" spans="1:6" s="15" customFormat="1" ht="34.5" customHeight="1">
      <c r="A9" s="27" t="s">
        <v>66</v>
      </c>
      <c r="B9" s="24" t="s">
        <v>97</v>
      </c>
      <c r="C9" s="16" t="s">
        <v>32</v>
      </c>
      <c r="D9" s="26">
        <v>3335</v>
      </c>
      <c r="E9" s="58"/>
      <c r="F9" s="18">
        <f t="shared" si="0"/>
        <v>0</v>
      </c>
    </row>
    <row r="10" spans="1:6" s="15" customFormat="1" ht="34.5" customHeight="1">
      <c r="A10" s="16" t="s">
        <v>78</v>
      </c>
      <c r="B10" s="17" t="s">
        <v>98</v>
      </c>
      <c r="C10" s="16" t="s">
        <v>61</v>
      </c>
      <c r="D10" s="28">
        <v>1670.2</v>
      </c>
      <c r="E10" s="59"/>
      <c r="F10" s="18">
        <f t="shared" si="0"/>
        <v>0</v>
      </c>
    </row>
    <row r="11" spans="1:6" s="15" customFormat="1" ht="34.5" customHeight="1">
      <c r="A11" s="16" t="s">
        <v>63</v>
      </c>
      <c r="B11" s="17" t="s">
        <v>64</v>
      </c>
      <c r="C11" s="16" t="s">
        <v>25</v>
      </c>
      <c r="D11" s="33">
        <v>1</v>
      </c>
      <c r="E11" s="59"/>
      <c r="F11" s="18">
        <f t="shared" si="0"/>
        <v>0</v>
      </c>
    </row>
    <row r="12" spans="1:6" s="15" customFormat="1" ht="34.5" customHeight="1">
      <c r="A12" s="16" t="s">
        <v>35</v>
      </c>
      <c r="B12" s="17" t="s">
        <v>65</v>
      </c>
      <c r="C12" s="16" t="s">
        <v>30</v>
      </c>
      <c r="D12" s="33"/>
      <c r="E12" s="59"/>
      <c r="F12" s="18"/>
    </row>
    <row r="13" spans="1:6" s="15" customFormat="1" ht="34.5" customHeight="1">
      <c r="A13" s="16" t="s">
        <v>31</v>
      </c>
      <c r="B13" s="17" t="s">
        <v>99</v>
      </c>
      <c r="C13" s="16" t="s">
        <v>32</v>
      </c>
      <c r="D13" s="28">
        <v>63040</v>
      </c>
      <c r="E13" s="59"/>
      <c r="F13" s="18">
        <f t="shared" si="0"/>
        <v>0</v>
      </c>
    </row>
    <row r="14" spans="1:6" s="15" customFormat="1" ht="34.5" customHeight="1">
      <c r="A14" s="16" t="s">
        <v>42</v>
      </c>
      <c r="B14" s="17" t="s">
        <v>100</v>
      </c>
      <c r="C14" s="16" t="s">
        <v>32</v>
      </c>
      <c r="D14" s="28">
        <v>398</v>
      </c>
      <c r="E14" s="59"/>
      <c r="F14" s="18">
        <f t="shared" si="0"/>
        <v>0</v>
      </c>
    </row>
    <row r="15" spans="1:6" s="15" customFormat="1" ht="34.5" customHeight="1">
      <c r="A15" s="16" t="s">
        <v>62</v>
      </c>
      <c r="B15" s="17" t="s">
        <v>101</v>
      </c>
      <c r="C15" s="16" t="s">
        <v>32</v>
      </c>
      <c r="D15" s="28">
        <v>67751</v>
      </c>
      <c r="E15" s="59"/>
      <c r="F15" s="18">
        <f t="shared" si="0"/>
        <v>0</v>
      </c>
    </row>
    <row r="16" spans="1:6" s="15" customFormat="1" ht="34.5" customHeight="1">
      <c r="A16" s="16" t="s">
        <v>56</v>
      </c>
      <c r="B16" s="17" t="s">
        <v>67</v>
      </c>
      <c r="C16" s="16" t="s">
        <v>30</v>
      </c>
      <c r="D16" s="28"/>
      <c r="E16" s="59"/>
      <c r="F16" s="18"/>
    </row>
    <row r="17" spans="1:6" s="15" customFormat="1" ht="34.5" customHeight="1">
      <c r="A17" s="16" t="s">
        <v>31</v>
      </c>
      <c r="B17" s="17" t="s">
        <v>68</v>
      </c>
      <c r="C17" s="16" t="s">
        <v>57</v>
      </c>
      <c r="D17" s="28">
        <v>11342</v>
      </c>
      <c r="E17" s="59"/>
      <c r="F17" s="18">
        <f t="shared" si="0"/>
        <v>0</v>
      </c>
    </row>
    <row r="18" spans="1:6" s="15" customFormat="1" ht="34.5" customHeight="1">
      <c r="A18" s="16" t="s">
        <v>102</v>
      </c>
      <c r="B18" s="17" t="s">
        <v>103</v>
      </c>
      <c r="C18" s="16" t="s">
        <v>25</v>
      </c>
      <c r="D18" s="33">
        <v>1</v>
      </c>
      <c r="E18" s="59"/>
      <c r="F18" s="18">
        <f t="shared" si="0"/>
        <v>0</v>
      </c>
    </row>
    <row r="19" spans="1:6" s="15" customFormat="1" ht="34.5" customHeight="1">
      <c r="A19" s="16" t="s">
        <v>69</v>
      </c>
      <c r="B19" s="17" t="s">
        <v>70</v>
      </c>
      <c r="C19" s="16" t="s">
        <v>30</v>
      </c>
      <c r="D19" s="33"/>
      <c r="E19" s="59"/>
      <c r="F19" s="18"/>
    </row>
    <row r="20" spans="1:6" s="15" customFormat="1" ht="34.5" customHeight="1">
      <c r="A20" s="16" t="s">
        <v>31</v>
      </c>
      <c r="B20" s="17" t="s">
        <v>71</v>
      </c>
      <c r="C20" s="16" t="s">
        <v>61</v>
      </c>
      <c r="D20" s="28">
        <v>2959</v>
      </c>
      <c r="E20" s="59"/>
      <c r="F20" s="18">
        <f t="shared" si="0"/>
        <v>0</v>
      </c>
    </row>
    <row r="21" spans="1:6" s="15" customFormat="1" ht="34.5" customHeight="1">
      <c r="A21" s="16" t="s">
        <v>62</v>
      </c>
      <c r="B21" s="17" t="s">
        <v>104</v>
      </c>
      <c r="C21" s="16" t="s">
        <v>61</v>
      </c>
      <c r="D21" s="28">
        <v>3216</v>
      </c>
      <c r="E21" s="59"/>
      <c r="F21" s="18">
        <f t="shared" si="0"/>
        <v>0</v>
      </c>
    </row>
    <row r="22" spans="1:6" s="15" customFormat="1" ht="34.5" customHeight="1">
      <c r="A22" s="16" t="s">
        <v>72</v>
      </c>
      <c r="B22" s="17" t="s">
        <v>73</v>
      </c>
      <c r="C22" s="16" t="s">
        <v>30</v>
      </c>
      <c r="D22" s="28"/>
      <c r="E22" s="59"/>
      <c r="F22" s="18"/>
    </row>
    <row r="23" spans="1:6" s="15" customFormat="1" ht="34.5" customHeight="1">
      <c r="A23" s="16" t="s">
        <v>31</v>
      </c>
      <c r="B23" s="17" t="s">
        <v>105</v>
      </c>
      <c r="C23" s="16" t="s">
        <v>61</v>
      </c>
      <c r="D23" s="28">
        <v>4985</v>
      </c>
      <c r="E23" s="59"/>
      <c r="F23" s="18">
        <f t="shared" si="0"/>
        <v>0</v>
      </c>
    </row>
    <row r="24" spans="1:6" s="15" customFormat="1" ht="34.5" customHeight="1">
      <c r="A24" s="16" t="s">
        <v>74</v>
      </c>
      <c r="B24" s="17" t="s">
        <v>106</v>
      </c>
      <c r="C24" s="16" t="s">
        <v>30</v>
      </c>
      <c r="D24" s="28"/>
      <c r="E24" s="59"/>
      <c r="F24" s="18"/>
    </row>
    <row r="25" spans="1:6" s="15" customFormat="1" ht="34.5" customHeight="1">
      <c r="A25" s="16" t="s">
        <v>31</v>
      </c>
      <c r="B25" s="17" t="s">
        <v>107</v>
      </c>
      <c r="C25" s="16" t="s">
        <v>75</v>
      </c>
      <c r="D25" s="28">
        <v>1100</v>
      </c>
      <c r="E25" s="59"/>
      <c r="F25" s="18">
        <f t="shared" si="0"/>
        <v>0</v>
      </c>
    </row>
    <row r="26" spans="1:6" s="40" customFormat="1" ht="42.75" customHeight="1">
      <c r="A26" s="47" t="s">
        <v>49</v>
      </c>
      <c r="B26" s="47"/>
      <c r="C26" s="47"/>
      <c r="D26" s="48">
        <f>ROUND(SUM(F6:F25),0)</f>
        <v>0</v>
      </c>
      <c r="E26" s="48"/>
      <c r="F26" s="38" t="s">
        <v>50</v>
      </c>
    </row>
  </sheetData>
  <sheetProtection password="D8F9" sheet="1"/>
  <protectedRanges>
    <protectedRange sqref="E6:E11 E13:E15 E17:E18 E20:E21 E23 E25" name="区域1"/>
  </protectedRanges>
  <mergeCells count="6">
    <mergeCell ref="A26:C26"/>
    <mergeCell ref="D26:E26"/>
    <mergeCell ref="A1:F1"/>
    <mergeCell ref="B2:D2"/>
    <mergeCell ref="E2:F2"/>
    <mergeCell ref="A3:F3"/>
  </mergeCells>
  <printOptions horizontalCentered="1"/>
  <pageMargins left="0.7480314960629921" right="0.7480314960629921" top="0.56" bottom="1.17" header="0.5118110236220472" footer="0.77"/>
  <pageSetup horizontalDpi="600" verticalDpi="600" orientation="portrait" paperSize="9" r:id="rId1"/>
  <headerFooter alignWithMargins="0">
    <oddFooter xml:space="preserve">&amp;L&amp;"宋体,加粗"投标书签署人签字：&amp;16&amp;U      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34"/>
  <sheetViews>
    <sheetView workbookViewId="0" topLeftCell="A1">
      <selection activeCell="I35" sqref="I35"/>
    </sheetView>
  </sheetViews>
  <sheetFormatPr defaultColWidth="9.00390625" defaultRowHeight="14.25"/>
  <cols>
    <col min="1" max="1" width="9.125" style="3" customWidth="1"/>
    <col min="2" max="2" width="29.625" style="4" bestFit="1" customWidth="1"/>
    <col min="3" max="3" width="7.125" style="4" customWidth="1"/>
    <col min="4" max="4" width="11.625" style="5" bestFit="1" customWidth="1"/>
    <col min="5" max="5" width="9.375" style="6" customWidth="1"/>
    <col min="6" max="6" width="12.125" style="6" customWidth="1"/>
    <col min="7" max="16384" width="9.00390625" style="4" customWidth="1"/>
  </cols>
  <sheetData>
    <row r="1" spans="1:6" ht="45.75" customHeight="1">
      <c r="A1" s="51" t="s">
        <v>0</v>
      </c>
      <c r="B1" s="51"/>
      <c r="C1" s="51"/>
      <c r="D1" s="51"/>
      <c r="E1" s="51"/>
      <c r="F1" s="51"/>
    </row>
    <row r="2" spans="1:6" ht="33" customHeight="1">
      <c r="A2" s="2" t="s">
        <v>18</v>
      </c>
      <c r="B2" s="52" t="str">
        <f>'第100章'!B2</f>
        <v>大兴区朱大路（K0+000-K8+891）大修工程</v>
      </c>
      <c r="C2" s="52"/>
      <c r="D2" s="52"/>
      <c r="E2" s="53" t="s">
        <v>6</v>
      </c>
      <c r="F2" s="53"/>
    </row>
    <row r="3" spans="1:6" ht="39" customHeight="1">
      <c r="A3" s="46" t="s">
        <v>38</v>
      </c>
      <c r="B3" s="46"/>
      <c r="C3" s="46"/>
      <c r="D3" s="46"/>
      <c r="E3" s="46"/>
      <c r="F3" s="46"/>
    </row>
    <row r="4" spans="1:6" s="30" customFormat="1" ht="39" customHeight="1">
      <c r="A4" s="29" t="s">
        <v>22</v>
      </c>
      <c r="B4" s="14" t="s">
        <v>23</v>
      </c>
      <c r="C4" s="14" t="s">
        <v>1</v>
      </c>
      <c r="D4" s="21" t="s">
        <v>2</v>
      </c>
      <c r="E4" s="22" t="s">
        <v>3</v>
      </c>
      <c r="F4" s="22" t="s">
        <v>4</v>
      </c>
    </row>
    <row r="5" spans="1:6" s="30" customFormat="1" ht="31.5" customHeight="1">
      <c r="A5" s="16" t="s">
        <v>108</v>
      </c>
      <c r="B5" s="19" t="s">
        <v>109</v>
      </c>
      <c r="C5" s="16" t="s">
        <v>30</v>
      </c>
      <c r="D5" s="25"/>
      <c r="E5" s="31"/>
      <c r="F5" s="18"/>
    </row>
    <row r="6" spans="1:6" s="30" customFormat="1" ht="31.5" customHeight="1">
      <c r="A6" s="16" t="s">
        <v>31</v>
      </c>
      <c r="B6" s="17" t="s">
        <v>110</v>
      </c>
      <c r="C6" s="16" t="s">
        <v>32</v>
      </c>
      <c r="D6" s="28">
        <v>4051</v>
      </c>
      <c r="E6" s="31"/>
      <c r="F6" s="18">
        <f>ROUND(D6*E6,0)</f>
        <v>0</v>
      </c>
    </row>
    <row r="7" spans="1:6" s="30" customFormat="1" ht="31.5" customHeight="1">
      <c r="A7" s="16" t="s">
        <v>76</v>
      </c>
      <c r="B7" s="17" t="s">
        <v>111</v>
      </c>
      <c r="C7" s="16" t="s">
        <v>30</v>
      </c>
      <c r="D7" s="28"/>
      <c r="E7" s="31"/>
      <c r="F7" s="18"/>
    </row>
    <row r="8" spans="1:6" s="30" customFormat="1" ht="31.5" customHeight="1">
      <c r="A8" s="16" t="s">
        <v>31</v>
      </c>
      <c r="B8" s="17" t="s">
        <v>77</v>
      </c>
      <c r="C8" s="16" t="s">
        <v>32</v>
      </c>
      <c r="D8" s="28">
        <v>93139</v>
      </c>
      <c r="E8" s="31"/>
      <c r="F8" s="18">
        <f>ROUND(D8*E8,0)</f>
        <v>0</v>
      </c>
    </row>
    <row r="9" spans="1:6" s="30" customFormat="1" ht="31.5" customHeight="1">
      <c r="A9" s="16" t="s">
        <v>42</v>
      </c>
      <c r="B9" s="17" t="s">
        <v>135</v>
      </c>
      <c r="C9" s="16" t="s">
        <v>32</v>
      </c>
      <c r="D9" s="28">
        <v>8260</v>
      </c>
      <c r="E9" s="31"/>
      <c r="F9" s="18">
        <f>ROUND(D9*E9,0)</f>
        <v>0</v>
      </c>
    </row>
    <row r="10" spans="1:6" s="30" customFormat="1" ht="31.5" customHeight="1">
      <c r="A10" s="16" t="s">
        <v>62</v>
      </c>
      <c r="B10" s="17" t="s">
        <v>112</v>
      </c>
      <c r="C10" s="16" t="s">
        <v>32</v>
      </c>
      <c r="D10" s="28">
        <v>21751</v>
      </c>
      <c r="E10" s="32"/>
      <c r="F10" s="18">
        <f>ROUND(D10*E10,0)</f>
        <v>0</v>
      </c>
    </row>
    <row r="11" spans="1:6" s="30" customFormat="1" ht="31.5" customHeight="1">
      <c r="A11" s="16" t="s">
        <v>43</v>
      </c>
      <c r="B11" s="17" t="s">
        <v>113</v>
      </c>
      <c r="C11" s="16" t="s">
        <v>30</v>
      </c>
      <c r="D11" s="28"/>
      <c r="E11" s="32"/>
      <c r="F11" s="18"/>
    </row>
    <row r="12" spans="1:6" s="30" customFormat="1" ht="31.5" customHeight="1">
      <c r="A12" s="16" t="s">
        <v>31</v>
      </c>
      <c r="B12" s="17" t="s">
        <v>114</v>
      </c>
      <c r="C12" s="16" t="s">
        <v>32</v>
      </c>
      <c r="D12" s="28">
        <v>69627</v>
      </c>
      <c r="E12" s="32"/>
      <c r="F12" s="18">
        <f>ROUND(D12*E12,0)</f>
        <v>0</v>
      </c>
    </row>
    <row r="13" spans="1:6" s="30" customFormat="1" ht="31.5" customHeight="1">
      <c r="A13" s="16" t="s">
        <v>33</v>
      </c>
      <c r="B13" s="17" t="s">
        <v>79</v>
      </c>
      <c r="C13" s="16" t="s">
        <v>30</v>
      </c>
      <c r="D13" s="28"/>
      <c r="E13" s="32"/>
      <c r="F13" s="18"/>
    </row>
    <row r="14" spans="1:6" s="30" customFormat="1" ht="31.5" customHeight="1">
      <c r="A14" s="16" t="s">
        <v>31</v>
      </c>
      <c r="B14" s="17" t="s">
        <v>115</v>
      </c>
      <c r="C14" s="16" t="s">
        <v>32</v>
      </c>
      <c r="D14" s="28">
        <v>398</v>
      </c>
      <c r="E14" s="32"/>
      <c r="F14" s="18">
        <f>ROUND(D14*E14,0)</f>
        <v>0</v>
      </c>
    </row>
    <row r="15" spans="1:6" s="30" customFormat="1" ht="31.5" customHeight="1">
      <c r="A15" s="16" t="s">
        <v>80</v>
      </c>
      <c r="B15" s="17" t="s">
        <v>81</v>
      </c>
      <c r="C15" s="16" t="s">
        <v>30</v>
      </c>
      <c r="D15" s="28"/>
      <c r="E15" s="32"/>
      <c r="F15" s="18"/>
    </row>
    <row r="16" spans="1:6" s="30" customFormat="1" ht="31.5" customHeight="1">
      <c r="A16" s="16" t="s">
        <v>31</v>
      </c>
      <c r="B16" s="17" t="s">
        <v>82</v>
      </c>
      <c r="C16" s="16" t="s">
        <v>32</v>
      </c>
      <c r="D16" s="28">
        <v>69627</v>
      </c>
      <c r="E16" s="32"/>
      <c r="F16" s="18">
        <f>ROUND(D16*E16,0)</f>
        <v>0</v>
      </c>
    </row>
    <row r="17" spans="1:6" s="30" customFormat="1" ht="31.5" customHeight="1">
      <c r="A17" s="16" t="s">
        <v>44</v>
      </c>
      <c r="B17" s="17" t="s">
        <v>45</v>
      </c>
      <c r="C17" s="16" t="s">
        <v>30</v>
      </c>
      <c r="D17" s="28"/>
      <c r="E17" s="32"/>
      <c r="F17" s="18"/>
    </row>
    <row r="18" spans="1:6" s="30" customFormat="1" ht="31.5" customHeight="1">
      <c r="A18" s="16" t="s">
        <v>31</v>
      </c>
      <c r="B18" s="17" t="s">
        <v>116</v>
      </c>
      <c r="C18" s="16" t="s">
        <v>32</v>
      </c>
      <c r="D18" s="28">
        <v>398</v>
      </c>
      <c r="E18" s="32"/>
      <c r="F18" s="18">
        <f>ROUND(D18*E18,0)</f>
        <v>0</v>
      </c>
    </row>
    <row r="19" spans="1:6" s="30" customFormat="1" ht="31.5" customHeight="1">
      <c r="A19" s="16" t="s">
        <v>117</v>
      </c>
      <c r="B19" s="43" t="s">
        <v>136</v>
      </c>
      <c r="C19" s="16" t="s">
        <v>30</v>
      </c>
      <c r="D19" s="28"/>
      <c r="E19" s="32"/>
      <c r="F19" s="18"/>
    </row>
    <row r="20" spans="1:6" s="30" customFormat="1" ht="31.5" customHeight="1">
      <c r="A20" s="16" t="s">
        <v>31</v>
      </c>
      <c r="B20" s="17" t="s">
        <v>118</v>
      </c>
      <c r="C20" s="16" t="s">
        <v>32</v>
      </c>
      <c r="D20" s="28">
        <v>63040</v>
      </c>
      <c r="E20" s="32"/>
      <c r="F20" s="18">
        <f>ROUND(D20*E20,0)</f>
        <v>0</v>
      </c>
    </row>
    <row r="21" spans="1:6" s="30" customFormat="1" ht="31.5" customHeight="1">
      <c r="A21" s="16" t="s">
        <v>46</v>
      </c>
      <c r="B21" s="17" t="s">
        <v>83</v>
      </c>
      <c r="C21" s="16" t="s">
        <v>32</v>
      </c>
      <c r="D21" s="28">
        <v>69627</v>
      </c>
      <c r="E21" s="32"/>
      <c r="F21" s="18">
        <f>ROUND(D21*E21,0)</f>
        <v>0</v>
      </c>
    </row>
    <row r="22" spans="1:6" s="30" customFormat="1" ht="31.5" customHeight="1">
      <c r="A22" s="16" t="s">
        <v>119</v>
      </c>
      <c r="B22" s="17" t="s">
        <v>120</v>
      </c>
      <c r="C22" s="16" t="s">
        <v>61</v>
      </c>
      <c r="D22" s="28">
        <v>3216</v>
      </c>
      <c r="E22" s="32"/>
      <c r="F22" s="18">
        <f>ROUND(D22*E22,0)</f>
        <v>0</v>
      </c>
    </row>
    <row r="23" spans="1:6" s="30" customFormat="1" ht="31.5" customHeight="1">
      <c r="A23" s="16" t="s">
        <v>84</v>
      </c>
      <c r="B23" s="17" t="s">
        <v>85</v>
      </c>
      <c r="C23" s="16" t="s">
        <v>30</v>
      </c>
      <c r="D23" s="28"/>
      <c r="E23" s="32"/>
      <c r="F23" s="18"/>
    </row>
    <row r="24" spans="1:6" s="30" customFormat="1" ht="31.5" customHeight="1">
      <c r="A24" s="16" t="s">
        <v>31</v>
      </c>
      <c r="B24" s="17" t="s">
        <v>121</v>
      </c>
      <c r="C24" s="16" t="s">
        <v>32</v>
      </c>
      <c r="D24" s="28">
        <v>4640</v>
      </c>
      <c r="E24" s="32"/>
      <c r="F24" s="18">
        <f>ROUND(D24*E24,0)</f>
        <v>0</v>
      </c>
    </row>
    <row r="25" spans="1:6" s="30" customFormat="1" ht="31.5" customHeight="1">
      <c r="A25" s="16" t="s">
        <v>47</v>
      </c>
      <c r="B25" s="17" t="s">
        <v>48</v>
      </c>
      <c r="C25" s="16" t="s">
        <v>30</v>
      </c>
      <c r="D25" s="28"/>
      <c r="E25" s="32"/>
      <c r="F25" s="18"/>
    </row>
    <row r="26" spans="1:6" s="30" customFormat="1" ht="31.5" customHeight="1">
      <c r="A26" s="16" t="s">
        <v>31</v>
      </c>
      <c r="B26" s="17" t="s">
        <v>137</v>
      </c>
      <c r="C26" s="16" t="s">
        <v>75</v>
      </c>
      <c r="D26" s="28">
        <v>1870</v>
      </c>
      <c r="E26" s="32"/>
      <c r="F26" s="18">
        <f>ROUND(D26*E26,0)</f>
        <v>0</v>
      </c>
    </row>
    <row r="27" spans="1:6" s="30" customFormat="1" ht="31.5" customHeight="1">
      <c r="A27" s="16" t="s">
        <v>42</v>
      </c>
      <c r="B27" s="17" t="s">
        <v>122</v>
      </c>
      <c r="C27" s="16" t="s">
        <v>75</v>
      </c>
      <c r="D27" s="28">
        <v>13716</v>
      </c>
      <c r="E27" s="32"/>
      <c r="F27" s="18">
        <f>ROUND(D27*E27,0)</f>
        <v>0</v>
      </c>
    </row>
    <row r="28" spans="1:6" s="30" customFormat="1" ht="31.5" customHeight="1">
      <c r="A28" s="16" t="s">
        <v>86</v>
      </c>
      <c r="B28" s="17" t="s">
        <v>87</v>
      </c>
      <c r="C28" s="16" t="s">
        <v>30</v>
      </c>
      <c r="D28" s="28"/>
      <c r="E28" s="32"/>
      <c r="F28" s="18"/>
    </row>
    <row r="29" spans="1:6" s="30" customFormat="1" ht="31.5" customHeight="1">
      <c r="A29" s="16" t="s">
        <v>31</v>
      </c>
      <c r="B29" s="17" t="s">
        <v>123</v>
      </c>
      <c r="C29" s="16" t="s">
        <v>32</v>
      </c>
      <c r="D29" s="28">
        <v>3335</v>
      </c>
      <c r="E29" s="32"/>
      <c r="F29" s="18">
        <f>ROUND(D29*E29,0)</f>
        <v>0</v>
      </c>
    </row>
    <row r="30" spans="1:6" s="30" customFormat="1" ht="31.5" customHeight="1">
      <c r="A30" s="16" t="s">
        <v>124</v>
      </c>
      <c r="B30" s="17" t="s">
        <v>125</v>
      </c>
      <c r="C30" s="16" t="s">
        <v>30</v>
      </c>
      <c r="D30" s="28"/>
      <c r="E30" s="32"/>
      <c r="F30" s="18"/>
    </row>
    <row r="31" spans="1:6" s="30" customFormat="1" ht="31.5" customHeight="1">
      <c r="A31" s="16" t="s">
        <v>31</v>
      </c>
      <c r="B31" s="17" t="s">
        <v>126</v>
      </c>
      <c r="C31" s="16" t="s">
        <v>75</v>
      </c>
      <c r="D31" s="28">
        <v>208</v>
      </c>
      <c r="E31" s="32"/>
      <c r="F31" s="18">
        <f>ROUND(D31*E31,0)</f>
        <v>0</v>
      </c>
    </row>
    <row r="32" spans="1:6" s="30" customFormat="1" ht="31.5" customHeight="1">
      <c r="A32" s="16" t="s">
        <v>88</v>
      </c>
      <c r="B32" s="17" t="s">
        <v>89</v>
      </c>
      <c r="C32" s="16" t="s">
        <v>30</v>
      </c>
      <c r="D32" s="28"/>
      <c r="E32" s="32"/>
      <c r="F32" s="18"/>
    </row>
    <row r="33" spans="1:6" s="30" customFormat="1" ht="31.5" customHeight="1">
      <c r="A33" s="16" t="s">
        <v>31</v>
      </c>
      <c r="B33" s="17" t="s">
        <v>127</v>
      </c>
      <c r="C33" s="16" t="s">
        <v>90</v>
      </c>
      <c r="D33" s="33">
        <v>52</v>
      </c>
      <c r="E33" s="32"/>
      <c r="F33" s="18">
        <f>ROUND(D33*E33,0)</f>
        <v>0</v>
      </c>
    </row>
    <row r="34" spans="1:6" s="39" customFormat="1" ht="36.75" customHeight="1">
      <c r="A34" s="47" t="s">
        <v>51</v>
      </c>
      <c r="B34" s="47"/>
      <c r="C34" s="47"/>
      <c r="D34" s="48">
        <f>ROUND(SUM(F6:F33),0)</f>
        <v>0</v>
      </c>
      <c r="E34" s="48"/>
      <c r="F34" s="38" t="s">
        <v>52</v>
      </c>
    </row>
  </sheetData>
  <sheetProtection password="D8F9" sheet="1"/>
  <protectedRanges>
    <protectedRange sqref="E6 E8:E10 E12 E14 E16 E18 E20:E22 E24 E26:E27 E29 E31 E33" name="区域1"/>
  </protectedRanges>
  <mergeCells count="6">
    <mergeCell ref="A34:C34"/>
    <mergeCell ref="D34:E34"/>
    <mergeCell ref="A1:F1"/>
    <mergeCell ref="B2:D2"/>
    <mergeCell ref="E2:F2"/>
    <mergeCell ref="A3:F3"/>
  </mergeCells>
  <printOptions horizontalCentered="1"/>
  <pageMargins left="0.7480314960629921" right="0.7480314960629921" top="0.54" bottom="1" header="0.5118110236220472" footer="0.57"/>
  <pageSetup horizontalDpi="600" verticalDpi="600" orientation="portrait" paperSize="9" r:id="rId1"/>
  <headerFooter alignWithMargins="0">
    <oddFooter xml:space="preserve">&amp;L&amp;"宋体,加粗"投标书签署人签字：&amp;16&amp;U       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9"/>
  <sheetViews>
    <sheetView workbookViewId="0" topLeftCell="A1">
      <selection activeCell="G8" sqref="G8"/>
    </sheetView>
  </sheetViews>
  <sheetFormatPr defaultColWidth="9.00390625" defaultRowHeight="14.25"/>
  <cols>
    <col min="1" max="1" width="9.125" style="3" customWidth="1"/>
    <col min="2" max="2" width="30.50390625" style="4" customWidth="1"/>
    <col min="3" max="3" width="7.125" style="4" customWidth="1"/>
    <col min="4" max="4" width="9.875" style="5" customWidth="1"/>
    <col min="5" max="5" width="9.75390625" style="6" customWidth="1"/>
    <col min="6" max="6" width="13.00390625" style="6" customWidth="1"/>
    <col min="7" max="16384" width="9.00390625" style="4" customWidth="1"/>
  </cols>
  <sheetData>
    <row r="1" spans="1:6" ht="45.75" customHeight="1">
      <c r="A1" s="51" t="s">
        <v>0</v>
      </c>
      <c r="B1" s="51"/>
      <c r="C1" s="51"/>
      <c r="D1" s="51"/>
      <c r="E1" s="51"/>
      <c r="F1" s="51"/>
    </row>
    <row r="2" spans="1:6" ht="33" customHeight="1">
      <c r="A2" s="2" t="s">
        <v>18</v>
      </c>
      <c r="B2" s="52" t="str">
        <f>'第100章'!B2</f>
        <v>大兴区朱大路（K0+000-K8+891）大修工程</v>
      </c>
      <c r="C2" s="52"/>
      <c r="D2" s="52"/>
      <c r="E2" s="53" t="s">
        <v>6</v>
      </c>
      <c r="F2" s="53"/>
    </row>
    <row r="3" spans="1:6" ht="31.5" customHeight="1">
      <c r="A3" s="46" t="s">
        <v>58</v>
      </c>
      <c r="B3" s="46"/>
      <c r="C3" s="46"/>
      <c r="D3" s="46"/>
      <c r="E3" s="46"/>
      <c r="F3" s="46"/>
    </row>
    <row r="4" spans="1:6" s="30" customFormat="1" ht="41.25" customHeight="1">
      <c r="A4" s="29" t="s">
        <v>22</v>
      </c>
      <c r="B4" s="14" t="s">
        <v>23</v>
      </c>
      <c r="C4" s="14" t="s">
        <v>1</v>
      </c>
      <c r="D4" s="21" t="s">
        <v>2</v>
      </c>
      <c r="E4" s="22" t="s">
        <v>3</v>
      </c>
      <c r="F4" s="22" t="s">
        <v>4</v>
      </c>
    </row>
    <row r="5" spans="1:6" s="30" customFormat="1" ht="41.25" customHeight="1">
      <c r="A5" s="34" t="s">
        <v>128</v>
      </c>
      <c r="B5" s="19" t="s">
        <v>129</v>
      </c>
      <c r="C5" s="23" t="s">
        <v>32</v>
      </c>
      <c r="D5" s="26">
        <v>398</v>
      </c>
      <c r="E5" s="31"/>
      <c r="F5" s="18">
        <f>ROUND(D5*E5,0)</f>
        <v>0</v>
      </c>
    </row>
    <row r="6" spans="1:6" s="30" customFormat="1" ht="41.25" customHeight="1">
      <c r="A6" s="34" t="s">
        <v>130</v>
      </c>
      <c r="B6" s="19" t="s">
        <v>131</v>
      </c>
      <c r="C6" s="23" t="s">
        <v>30</v>
      </c>
      <c r="D6" s="26"/>
      <c r="E6" s="31"/>
      <c r="F6" s="18"/>
    </row>
    <row r="7" spans="1:6" s="30" customFormat="1" ht="41.25" customHeight="1">
      <c r="A7" s="34" t="s">
        <v>31</v>
      </c>
      <c r="B7" s="19" t="s">
        <v>132</v>
      </c>
      <c r="C7" s="23" t="s">
        <v>61</v>
      </c>
      <c r="D7" s="26">
        <v>88</v>
      </c>
      <c r="E7" s="31"/>
      <c r="F7" s="18">
        <f>ROUND(D7*E7,0)</f>
        <v>0</v>
      </c>
    </row>
    <row r="8" spans="1:6" s="30" customFormat="1" ht="41.25" customHeight="1">
      <c r="A8" s="16" t="s">
        <v>42</v>
      </c>
      <c r="B8" s="19" t="s">
        <v>133</v>
      </c>
      <c r="C8" s="16" t="s">
        <v>61</v>
      </c>
      <c r="D8" s="26">
        <v>66</v>
      </c>
      <c r="E8" s="31"/>
      <c r="F8" s="18">
        <f>ROUND(D8*E8,0)</f>
        <v>0</v>
      </c>
    </row>
    <row r="9" spans="1:6" s="39" customFormat="1" ht="41.25" customHeight="1">
      <c r="A9" s="47" t="s">
        <v>134</v>
      </c>
      <c r="B9" s="47"/>
      <c r="C9" s="47"/>
      <c r="D9" s="48">
        <f>ROUND(SUM(F5:F8),0)</f>
        <v>0</v>
      </c>
      <c r="E9" s="48"/>
      <c r="F9" s="38" t="s">
        <v>19</v>
      </c>
    </row>
  </sheetData>
  <sheetProtection password="D8F9" sheet="1"/>
  <protectedRanges>
    <protectedRange sqref="E5 E7:E8" name="区域1"/>
  </protectedRanges>
  <mergeCells count="6">
    <mergeCell ref="A1:F1"/>
    <mergeCell ref="B2:D2"/>
    <mergeCell ref="E2:F2"/>
    <mergeCell ref="A3:F3"/>
    <mergeCell ref="A9:C9"/>
    <mergeCell ref="D9:E9"/>
  </mergeCells>
  <printOptions horizontalCentered="1"/>
  <pageMargins left="0.7480314960629921" right="0.7480314960629921" top="0.85" bottom="0.71" header="0.5118110236220472" footer="4.31"/>
  <pageSetup horizontalDpi="600" verticalDpi="600" orientation="portrait" paperSize="9" r:id="rId1"/>
  <headerFooter alignWithMargins="0">
    <oddFooter xml:space="preserve">&amp;L&amp;"宋体,加粗"投标书签署人签字：&amp;16&amp;U       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D8" sqref="D8"/>
    </sheetView>
  </sheetViews>
  <sheetFormatPr defaultColWidth="9.00390625" defaultRowHeight="14.25"/>
  <cols>
    <col min="1" max="1" width="8.00390625" style="1" customWidth="1"/>
    <col min="2" max="2" width="10.125" style="1" customWidth="1"/>
    <col min="3" max="3" width="43.50390625" style="1" customWidth="1"/>
    <col min="4" max="4" width="19.50390625" style="1" customWidth="1"/>
    <col min="5" max="16384" width="9.00390625" style="1" customWidth="1"/>
  </cols>
  <sheetData>
    <row r="1" spans="1:4" ht="33" customHeight="1">
      <c r="A1" s="57" t="s">
        <v>7</v>
      </c>
      <c r="B1" s="57"/>
      <c r="C1" s="57"/>
      <c r="D1" s="57"/>
    </row>
    <row r="2" spans="1:4" ht="39" customHeight="1">
      <c r="A2" s="54" t="str">
        <f>"工程名称："&amp;'第100章'!B2</f>
        <v>工程名称：大兴区朱大路（K0+000-K8+891）大修工程</v>
      </c>
      <c r="B2" s="54"/>
      <c r="C2" s="54"/>
      <c r="D2" s="54"/>
    </row>
    <row r="3" spans="1:4" s="30" customFormat="1" ht="39" customHeight="1">
      <c r="A3" s="35" t="s">
        <v>8</v>
      </c>
      <c r="B3" s="35" t="s">
        <v>9</v>
      </c>
      <c r="C3" s="35" t="s">
        <v>10</v>
      </c>
      <c r="D3" s="36" t="s">
        <v>20</v>
      </c>
    </row>
    <row r="4" spans="1:4" s="30" customFormat="1" ht="33" customHeight="1">
      <c r="A4" s="37">
        <v>1</v>
      </c>
      <c r="B4" s="37">
        <v>100</v>
      </c>
      <c r="C4" s="37" t="s">
        <v>11</v>
      </c>
      <c r="D4" s="60">
        <f>'第100章'!D10</f>
        <v>0</v>
      </c>
    </row>
    <row r="5" spans="1:4" s="30" customFormat="1" ht="33" customHeight="1">
      <c r="A5" s="37">
        <v>2</v>
      </c>
      <c r="B5" s="37">
        <v>200</v>
      </c>
      <c r="C5" s="37" t="s">
        <v>12</v>
      </c>
      <c r="D5" s="60">
        <f>'第200章'!D26</f>
        <v>0</v>
      </c>
    </row>
    <row r="6" spans="1:4" s="30" customFormat="1" ht="33" customHeight="1">
      <c r="A6" s="37">
        <v>3</v>
      </c>
      <c r="B6" s="37">
        <v>300</v>
      </c>
      <c r="C6" s="37" t="s">
        <v>13</v>
      </c>
      <c r="D6" s="60">
        <f>'第300章 '!D34:E34</f>
        <v>0</v>
      </c>
    </row>
    <row r="7" spans="1:4" s="30" customFormat="1" ht="33" customHeight="1">
      <c r="A7" s="37">
        <v>4</v>
      </c>
      <c r="B7" s="37">
        <v>400</v>
      </c>
      <c r="C7" s="37" t="s">
        <v>14</v>
      </c>
      <c r="D7" s="60">
        <f>'第400章'!D9</f>
        <v>0</v>
      </c>
    </row>
    <row r="8" spans="1:4" s="30" customFormat="1" ht="33" customHeight="1">
      <c r="A8" s="37">
        <v>5</v>
      </c>
      <c r="B8" s="37">
        <v>500</v>
      </c>
      <c r="C8" s="37" t="s">
        <v>15</v>
      </c>
      <c r="D8" s="60"/>
    </row>
    <row r="9" spans="1:4" s="30" customFormat="1" ht="33" customHeight="1">
      <c r="A9" s="37">
        <v>6</v>
      </c>
      <c r="B9" s="37">
        <v>600</v>
      </c>
      <c r="C9" s="37" t="s">
        <v>16</v>
      </c>
      <c r="D9" s="60"/>
    </row>
    <row r="10" spans="1:4" s="30" customFormat="1" ht="33" customHeight="1">
      <c r="A10" s="37">
        <v>7</v>
      </c>
      <c r="B10" s="37">
        <v>700</v>
      </c>
      <c r="C10" s="37" t="s">
        <v>17</v>
      </c>
      <c r="D10" s="60"/>
    </row>
    <row r="11" spans="1:4" s="30" customFormat="1" ht="33" customHeight="1">
      <c r="A11" s="37">
        <v>8</v>
      </c>
      <c r="B11" s="56" t="s">
        <v>53</v>
      </c>
      <c r="C11" s="56"/>
      <c r="D11" s="60">
        <f>SUM(D4:D10)</f>
        <v>0</v>
      </c>
    </row>
    <row r="12" spans="1:4" s="30" customFormat="1" ht="33" customHeight="1">
      <c r="A12" s="37">
        <v>9</v>
      </c>
      <c r="B12" s="56" t="s">
        <v>54</v>
      </c>
      <c r="C12" s="56"/>
      <c r="D12" s="60"/>
    </row>
    <row r="13" spans="1:4" s="30" customFormat="1" ht="33" customHeight="1">
      <c r="A13" s="37">
        <v>10</v>
      </c>
      <c r="B13" s="56" t="s">
        <v>138</v>
      </c>
      <c r="C13" s="56"/>
      <c r="D13" s="60">
        <f>ROUND((23330899*0.015),0)</f>
        <v>349963</v>
      </c>
    </row>
    <row r="14" spans="1:4" s="30" customFormat="1" ht="33" customHeight="1">
      <c r="A14" s="37">
        <v>11</v>
      </c>
      <c r="B14" s="56" t="s">
        <v>139</v>
      </c>
      <c r="C14" s="56"/>
      <c r="D14" s="60">
        <f>ROUND(D11-D12-D13,0)</f>
        <v>-349963</v>
      </c>
    </row>
    <row r="15" spans="1:4" s="30" customFormat="1" ht="33" customHeight="1">
      <c r="A15" s="37">
        <v>12</v>
      </c>
      <c r="B15" s="56" t="s">
        <v>91</v>
      </c>
      <c r="C15" s="56"/>
      <c r="D15" s="60">
        <f>ROUND(D14*3%,0)</f>
        <v>-10499</v>
      </c>
    </row>
    <row r="16" spans="1:4" s="30" customFormat="1" ht="33" customHeight="1">
      <c r="A16" s="37">
        <v>13</v>
      </c>
      <c r="B16" s="56" t="s">
        <v>55</v>
      </c>
      <c r="C16" s="56"/>
      <c r="D16" s="60">
        <f>D11+D15</f>
        <v>-10499</v>
      </c>
    </row>
    <row r="17" spans="1:4" ht="30" customHeight="1">
      <c r="A17" s="54"/>
      <c r="B17" s="55"/>
      <c r="C17" s="55"/>
      <c r="D17" s="55"/>
    </row>
  </sheetData>
  <sheetProtection password="D8F9" sheet="1"/>
  <mergeCells count="9">
    <mergeCell ref="A17:D17"/>
    <mergeCell ref="B13:C13"/>
    <mergeCell ref="A2:D2"/>
    <mergeCell ref="A1:D1"/>
    <mergeCell ref="B11:C11"/>
    <mergeCell ref="B12:C12"/>
    <mergeCell ref="B16:C16"/>
    <mergeCell ref="B14:C14"/>
    <mergeCell ref="B15:C15"/>
  </mergeCells>
  <printOptions horizontalCentered="1"/>
  <pageMargins left="0.7" right="0.7" top="0.94" bottom="2.23" header="0.3" footer="1.7083333333333333"/>
  <pageSetup horizontalDpi="300" verticalDpi="300" orientation="portrait" paperSize="9" r:id="rId1"/>
  <headerFooter alignWithMargins="0">
    <oddFooter xml:space="preserve">&amp;L&amp;"宋体,加粗"投标书签署人签字：     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llj</cp:lastModifiedBy>
  <cp:lastPrinted>2018-02-06T07:29:34Z</cp:lastPrinted>
  <dcterms:created xsi:type="dcterms:W3CDTF">2008-04-07T07:00:19Z</dcterms:created>
  <dcterms:modified xsi:type="dcterms:W3CDTF">2018-02-06T07:30:46Z</dcterms:modified>
  <cp:category/>
  <cp:version/>
  <cp:contentType/>
  <cp:contentStatus/>
</cp:coreProperties>
</file>