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7290" tabRatio="610" activeTab="0"/>
  </bookViews>
  <sheets>
    <sheet name="第100章" sheetId="1" r:id="rId1"/>
    <sheet name="第200章" sheetId="2" r:id="rId2"/>
    <sheet name="第300章" sheetId="3" r:id="rId3"/>
    <sheet name="第400章" sheetId="4" r:id="rId4"/>
    <sheet name="汇总表" sheetId="5" r:id="rId5"/>
  </sheets>
  <definedNames>
    <definedName name="_xlnm.Print_Titles" localSheetId="1">'第200章'!$1:$4</definedName>
    <definedName name="_xlnm.Print_Titles" localSheetId="2">'第300章'!$1:$4</definedName>
    <definedName name="_xlnm.Print_Titles" localSheetId="3">'第400章'!$1:$4</definedName>
  </definedNames>
  <calcPr fullCalcOnLoad="1"/>
</workbook>
</file>

<file path=xl/sharedStrings.xml><?xml version="1.0" encoding="utf-8"?>
<sst xmlns="http://schemas.openxmlformats.org/spreadsheetml/2006/main" count="251" uniqueCount="148">
  <si>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</si>
  <si>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</si>
  <si>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</si>
  <si>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</si>
  <si>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</si>
  <si>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</si>
  <si>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</si>
  <si>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</si>
  <si>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</si>
  <si>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</si>
  <si>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</si>
  <si>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</si>
  <si>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隧道</t>
  </si>
  <si>
    <t>绿化及环境保护</t>
  </si>
  <si>
    <t>工程名称：</t>
  </si>
  <si>
    <t>元</t>
  </si>
  <si>
    <t>金额（元）</t>
  </si>
  <si>
    <t>清单  第100章 合计   人民币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</si>
  <si>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</si>
  <si>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</si>
  <si>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</si>
  <si>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</si>
  <si>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</si>
  <si>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</si>
  <si>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</si>
  <si>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</si>
  <si>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103-1</t>
  </si>
  <si>
    <t>清单     第100章   总则</t>
  </si>
  <si>
    <t>竣工文件</t>
  </si>
  <si>
    <t>施工环保费</t>
  </si>
  <si>
    <t>102-3</t>
  </si>
  <si>
    <t>清单  第200章 合计   人民币</t>
  </si>
  <si>
    <t>元</t>
  </si>
  <si>
    <t>清单  第300章 合计   人民币</t>
  </si>
  <si>
    <t>元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</si>
  <si>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</si>
  <si>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</si>
  <si>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</si>
  <si>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  第400章 合计   人民币</t>
  </si>
  <si>
    <t>103-6</t>
  </si>
  <si>
    <t>交通导改</t>
  </si>
  <si>
    <t>路基</t>
  </si>
  <si>
    <t>路面</t>
  </si>
  <si>
    <t>桥梁、涵洞</t>
  </si>
  <si>
    <t>安全设施及预埋管线</t>
  </si>
  <si>
    <t>清单     第400章  桥梁、涵洞</t>
  </si>
  <si>
    <t>清单     第300章  路面</t>
  </si>
  <si>
    <t>清单     第200章  路 基</t>
  </si>
  <si>
    <t>清单合计减去材料、工程设备、专业工程暂估价、安全生产费（非竞争性部分）合计(8-9-10=11)（评标价）</t>
  </si>
  <si>
    <t>按上项（11）金额的3%作为不可预见因素的暂定金额</t>
  </si>
  <si>
    <t>投标价（8+12=13）</t>
  </si>
  <si>
    <t>临时道路修建、养护与拆除（包括原道路的养护费、设施保护及水利部门等配合协调费 ）</t>
  </si>
  <si>
    <t>103-7</t>
  </si>
  <si>
    <t>施工围挡</t>
  </si>
  <si>
    <t>m</t>
  </si>
  <si>
    <t>国道105（青礼路～市界）道路工程-第1标段</t>
  </si>
  <si>
    <t/>
  </si>
  <si>
    <r>
      <rPr>
        <sz val="11"/>
        <rFont val="宋体"/>
        <family val="0"/>
      </rPr>
      <t>202-1</t>
    </r>
  </si>
  <si>
    <r>
      <rPr>
        <sz val="11"/>
        <rFont val="宋体"/>
        <family val="0"/>
      </rPr>
      <t>清理与掘除</t>
    </r>
  </si>
  <si>
    <r>
      <rPr>
        <sz val="11"/>
        <rFont val="宋体"/>
        <family val="0"/>
      </rPr>
      <t>总额</t>
    </r>
  </si>
  <si>
    <r>
      <rPr>
        <sz val="11"/>
        <rFont val="宋体"/>
        <family val="0"/>
      </rPr>
      <t>202-2</t>
    </r>
  </si>
  <si>
    <r>
      <rPr>
        <sz val="11"/>
        <rFont val="宋体"/>
        <family val="0"/>
      </rPr>
      <t>挖除旧路面</t>
    </r>
  </si>
  <si>
    <r>
      <rPr>
        <sz val="11"/>
        <rFont val="宋体"/>
        <family val="0"/>
      </rPr>
      <t>-a</t>
    </r>
  </si>
  <si>
    <r>
      <rPr>
        <sz val="11"/>
        <rFont val="宋体"/>
        <family val="0"/>
      </rPr>
      <t>挖除旧路基层 36cm</t>
    </r>
  </si>
  <si>
    <r>
      <rPr>
        <sz val="11"/>
        <rFont val="宋体"/>
        <family val="0"/>
      </rPr>
      <t>m2</t>
    </r>
  </si>
  <si>
    <r>
      <rPr>
        <sz val="11"/>
        <rFont val="宋体"/>
        <family val="0"/>
      </rPr>
      <t>202-3</t>
    </r>
  </si>
  <si>
    <r>
      <rPr>
        <sz val="11"/>
        <rFont val="宋体"/>
        <family val="0"/>
      </rPr>
      <t>拆除结构物</t>
    </r>
  </si>
  <si>
    <r>
      <rPr>
        <sz val="11"/>
        <rFont val="宋体"/>
        <family val="0"/>
      </rPr>
      <t>202-4</t>
    </r>
  </si>
  <si>
    <r>
      <rPr>
        <sz val="11"/>
        <rFont val="宋体"/>
        <family val="0"/>
      </rPr>
      <t>铣刨旧路</t>
    </r>
  </si>
  <si>
    <r>
      <rPr>
        <sz val="11"/>
        <rFont val="宋体"/>
        <family val="0"/>
      </rPr>
      <t>铣刨旧路面层  10cm</t>
    </r>
  </si>
  <si>
    <r>
      <rPr>
        <sz val="11"/>
        <rFont val="宋体"/>
        <family val="0"/>
      </rPr>
      <t>202-5</t>
    </r>
  </si>
  <si>
    <r>
      <rPr>
        <sz val="11"/>
        <rFont val="宋体"/>
        <family val="0"/>
      </rPr>
      <t>回收沥青混合料旧料</t>
    </r>
  </si>
  <si>
    <r>
      <rPr>
        <sz val="11"/>
        <rFont val="宋体"/>
        <family val="0"/>
      </rPr>
      <t>使用8年以上</t>
    </r>
  </si>
  <si>
    <r>
      <rPr>
        <sz val="11"/>
        <rFont val="宋体"/>
        <family val="0"/>
      </rPr>
      <t>t</t>
    </r>
  </si>
  <si>
    <r>
      <rPr>
        <sz val="11"/>
        <rFont val="宋体"/>
        <family val="0"/>
      </rPr>
      <t>202-6</t>
    </r>
  </si>
  <si>
    <r>
      <rPr>
        <sz val="11"/>
        <rFont val="宋体"/>
        <family val="0"/>
      </rPr>
      <t>建筑垃圾运输处置（不含运输费用）</t>
    </r>
  </si>
  <si>
    <r>
      <rPr>
        <sz val="11"/>
        <rFont val="宋体"/>
        <family val="0"/>
      </rPr>
      <t>203-1</t>
    </r>
  </si>
  <si>
    <r>
      <rPr>
        <sz val="11"/>
        <rFont val="宋体"/>
        <family val="0"/>
      </rPr>
      <t>路基挖方</t>
    </r>
  </si>
  <si>
    <r>
      <rPr>
        <sz val="11"/>
        <rFont val="宋体"/>
        <family val="0"/>
      </rPr>
      <t>挖土方</t>
    </r>
  </si>
  <si>
    <r>
      <rPr>
        <sz val="11"/>
        <rFont val="宋体"/>
        <family val="0"/>
      </rPr>
      <t>m3</t>
    </r>
  </si>
  <si>
    <r>
      <rPr>
        <sz val="11"/>
        <rFont val="宋体"/>
        <family val="0"/>
      </rPr>
      <t>-c</t>
    </r>
  </si>
  <si>
    <r>
      <rPr>
        <sz val="11"/>
        <rFont val="宋体"/>
        <family val="0"/>
      </rPr>
      <t>挖除非适宜材料</t>
    </r>
  </si>
  <si>
    <r>
      <rPr>
        <sz val="11"/>
        <rFont val="宋体"/>
        <family val="0"/>
      </rPr>
      <t>204-1</t>
    </r>
  </si>
  <si>
    <r>
      <rPr>
        <sz val="11"/>
        <rFont val="宋体"/>
        <family val="0"/>
      </rPr>
      <t>路基填筑（包括填前压实）</t>
    </r>
  </si>
  <si>
    <r>
      <rPr>
        <sz val="11"/>
        <rFont val="宋体"/>
        <family val="0"/>
      </rPr>
      <t>填土方</t>
    </r>
  </si>
  <si>
    <r>
      <rPr>
        <sz val="11"/>
        <rFont val="宋体"/>
        <family val="0"/>
      </rPr>
      <t>205-1</t>
    </r>
  </si>
  <si>
    <r>
      <rPr>
        <sz val="11"/>
        <rFont val="宋体"/>
        <family val="0"/>
      </rPr>
      <t>特殊地基处理</t>
    </r>
  </si>
  <si>
    <r>
      <rPr>
        <sz val="11"/>
        <rFont val="宋体"/>
        <family val="0"/>
      </rPr>
      <t>-b</t>
    </r>
  </si>
  <si>
    <r>
      <rPr>
        <sz val="11"/>
        <rFont val="宋体"/>
        <family val="0"/>
      </rPr>
      <t>换填碎石</t>
    </r>
  </si>
  <si>
    <r>
      <rPr>
        <sz val="11"/>
        <rFont val="宋体"/>
        <family val="0"/>
      </rPr>
      <t>回填素土</t>
    </r>
  </si>
  <si>
    <r>
      <rPr>
        <sz val="11"/>
        <rFont val="宋体"/>
        <family val="0"/>
      </rPr>
      <t>-l</t>
    </r>
  </si>
  <si>
    <r>
      <rPr>
        <sz val="11"/>
        <rFont val="宋体"/>
        <family val="0"/>
      </rPr>
      <t>土工布</t>
    </r>
  </si>
  <si>
    <r>
      <rPr>
        <sz val="11"/>
        <rFont val="宋体"/>
        <family val="0"/>
      </rPr>
      <t>-l1</t>
    </r>
  </si>
  <si>
    <r>
      <rPr>
        <sz val="11"/>
        <rFont val="宋体"/>
        <family val="0"/>
      </rPr>
      <t>土工格栅</t>
    </r>
  </si>
  <si>
    <r>
      <rPr>
        <sz val="11"/>
        <rFont val="宋体"/>
        <family val="0"/>
      </rPr>
      <t>207-9</t>
    </r>
  </si>
  <si>
    <r>
      <rPr>
        <sz val="11"/>
        <rFont val="宋体"/>
        <family val="0"/>
      </rPr>
      <t>下游河道疏挖</t>
    </r>
  </si>
  <si>
    <r>
      <rPr>
        <sz val="11"/>
        <rFont val="宋体"/>
        <family val="0"/>
      </rPr>
      <t>m</t>
    </r>
  </si>
  <si>
    <r>
      <rPr>
        <sz val="11"/>
        <rFont val="宋体"/>
        <family val="0"/>
      </rPr>
      <t>207-10</t>
    </r>
  </si>
  <si>
    <r>
      <rPr>
        <sz val="11"/>
        <rFont val="宋体"/>
        <family val="0"/>
      </rPr>
      <t>浆砌混凝土砖明盖板方沟</t>
    </r>
  </si>
  <si>
    <r>
      <rPr>
        <sz val="11"/>
        <rFont val="宋体"/>
        <family val="0"/>
      </rPr>
      <t>304-4</t>
    </r>
  </si>
  <si>
    <r>
      <rPr>
        <sz val="11"/>
        <rFont val="宋体"/>
        <family val="0"/>
      </rPr>
      <t>水泥稳定粒料（底）基层</t>
    </r>
  </si>
  <si>
    <r>
      <rPr>
        <sz val="11"/>
        <rFont val="宋体"/>
        <family val="0"/>
      </rPr>
      <t>水泥稳定碎石 厚18cm</t>
    </r>
  </si>
  <si>
    <r>
      <rPr>
        <sz val="11"/>
        <rFont val="宋体"/>
        <family val="0"/>
      </rPr>
      <t>免振压水泥稳定碎石 厚18cm</t>
    </r>
  </si>
  <si>
    <r>
      <rPr>
        <sz val="11"/>
        <rFont val="宋体"/>
        <family val="0"/>
      </rPr>
      <t>305-4</t>
    </r>
  </si>
  <si>
    <r>
      <rPr>
        <sz val="11"/>
        <rFont val="宋体"/>
        <family val="0"/>
      </rPr>
      <t>石灰粉煤灰稳定粒料（底）基层</t>
    </r>
  </si>
  <si>
    <r>
      <rPr>
        <sz val="11"/>
        <rFont val="宋体"/>
        <family val="0"/>
      </rPr>
      <t>二灰稳定碎石 厚18cm</t>
    </r>
  </si>
  <si>
    <r>
      <rPr>
        <sz val="11"/>
        <rFont val="宋体"/>
        <family val="0"/>
      </rPr>
      <t>308-1</t>
    </r>
  </si>
  <si>
    <r>
      <rPr>
        <sz val="11"/>
        <rFont val="宋体"/>
        <family val="0"/>
      </rPr>
      <t>透层</t>
    </r>
  </si>
  <si>
    <r>
      <rPr>
        <sz val="11"/>
        <rFont val="宋体"/>
        <family val="0"/>
      </rPr>
      <t>改性乳化沥青透层（1.0Kg/m2）</t>
    </r>
  </si>
  <si>
    <r>
      <rPr>
        <sz val="11"/>
        <rFont val="宋体"/>
        <family val="0"/>
      </rPr>
      <t>308-2</t>
    </r>
  </si>
  <si>
    <r>
      <rPr>
        <sz val="11"/>
        <rFont val="宋体"/>
        <family val="0"/>
      </rPr>
      <t>粘层</t>
    </r>
  </si>
  <si>
    <r>
      <rPr>
        <sz val="11"/>
        <rFont val="宋体"/>
        <family val="0"/>
      </rPr>
      <t>改性乳化沥青粘层（0.5Kg/m2）</t>
    </r>
  </si>
  <si>
    <r>
      <rPr>
        <sz val="11"/>
        <rFont val="宋体"/>
        <family val="0"/>
      </rPr>
      <t>309-1</t>
    </r>
  </si>
  <si>
    <r>
      <rPr>
        <sz val="11"/>
        <rFont val="宋体"/>
        <family val="0"/>
      </rPr>
      <t>细粒式沥青混凝土</t>
    </r>
  </si>
  <si>
    <r>
      <rPr>
        <sz val="11"/>
        <rFont val="宋体"/>
        <family val="0"/>
      </rPr>
      <t>ZAC-13C 4cm</t>
    </r>
  </si>
  <si>
    <r>
      <rPr>
        <sz val="11"/>
        <rFont val="宋体"/>
        <family val="0"/>
      </rPr>
      <t>ARAC-13C 4cm</t>
    </r>
  </si>
  <si>
    <r>
      <rPr>
        <sz val="11"/>
        <rFont val="宋体"/>
        <family val="0"/>
      </rPr>
      <t>ARAC-13C（抗车辙） 4cm</t>
    </r>
  </si>
  <si>
    <r>
      <rPr>
        <sz val="11"/>
        <rFont val="宋体"/>
        <family val="0"/>
      </rPr>
      <t>309-2</t>
    </r>
  </si>
  <si>
    <r>
      <rPr>
        <sz val="11"/>
        <rFont val="宋体"/>
        <family val="0"/>
      </rPr>
      <t>中粒式沥青混凝土</t>
    </r>
  </si>
  <si>
    <r>
      <rPr>
        <sz val="11"/>
        <rFont val="宋体"/>
        <family val="0"/>
      </rPr>
      <t>ZAC-20C  5cm</t>
    </r>
  </si>
  <si>
    <r>
      <rPr>
        <sz val="11"/>
        <rFont val="宋体"/>
        <family val="0"/>
      </rPr>
      <t>ZAC-20C（抗车辙）  5cm</t>
    </r>
  </si>
  <si>
    <r>
      <rPr>
        <sz val="11"/>
        <rFont val="宋体"/>
        <family val="0"/>
      </rPr>
      <t>309-3</t>
    </r>
  </si>
  <si>
    <r>
      <rPr>
        <sz val="11"/>
        <rFont val="宋体"/>
        <family val="0"/>
      </rPr>
      <t>粗粒式沥青混凝土</t>
    </r>
  </si>
  <si>
    <r>
      <rPr>
        <sz val="11"/>
        <rFont val="宋体"/>
        <family val="0"/>
      </rPr>
      <t>ZAC-25C  7cm</t>
    </r>
  </si>
  <si>
    <r>
      <rPr>
        <sz val="11"/>
        <rFont val="宋体"/>
        <family val="0"/>
      </rPr>
      <t>310-2</t>
    </r>
  </si>
  <si>
    <r>
      <rPr>
        <sz val="11"/>
        <rFont val="宋体"/>
        <family val="0"/>
      </rPr>
      <t>封层</t>
    </r>
  </si>
  <si>
    <r>
      <rPr>
        <sz val="11"/>
        <rFont val="宋体"/>
        <family val="0"/>
      </rPr>
      <t>改性乳化沥青下封层（1.0Kg/m2）</t>
    </r>
  </si>
  <si>
    <r>
      <rPr>
        <sz val="11"/>
        <rFont val="宋体"/>
        <family val="0"/>
      </rPr>
      <t>313-1</t>
    </r>
  </si>
  <si>
    <r>
      <rPr>
        <sz val="11"/>
        <rFont val="宋体"/>
        <family val="0"/>
      </rPr>
      <t>路肩培土</t>
    </r>
  </si>
  <si>
    <r>
      <rPr>
        <sz val="11"/>
        <rFont val="宋体"/>
        <family val="0"/>
      </rPr>
      <t>313-5</t>
    </r>
  </si>
  <si>
    <r>
      <rPr>
        <sz val="11"/>
        <rFont val="宋体"/>
        <family val="0"/>
      </rPr>
      <t>混凝土预制块路缘石</t>
    </r>
  </si>
  <si>
    <r>
      <rPr>
        <sz val="11"/>
        <rFont val="宋体"/>
        <family val="0"/>
      </rPr>
      <t>坡型路缘石</t>
    </r>
  </si>
  <si>
    <r>
      <rPr>
        <sz val="11"/>
        <rFont val="宋体"/>
        <family val="0"/>
      </rPr>
      <t>甲1(L)型路缘石（25*35*49.5cm）</t>
    </r>
  </si>
  <si>
    <r>
      <rPr>
        <sz val="11"/>
        <rFont val="宋体"/>
        <family val="0"/>
      </rPr>
      <t>新建乙3型平缘石</t>
    </r>
  </si>
  <si>
    <r>
      <rPr>
        <sz val="11"/>
        <rFont val="宋体"/>
        <family val="0"/>
      </rPr>
      <t>313-7</t>
    </r>
  </si>
  <si>
    <r>
      <rPr>
        <sz val="11"/>
        <rFont val="宋体"/>
        <family val="0"/>
      </rPr>
      <t>人行道铺装（含盲道）</t>
    </r>
  </si>
  <si>
    <r>
      <rPr>
        <sz val="11"/>
        <rFont val="宋体"/>
        <family val="0"/>
      </rPr>
      <t>314-8</t>
    </r>
  </si>
  <si>
    <r>
      <rPr>
        <sz val="11"/>
        <rFont val="宋体"/>
        <family val="0"/>
      </rPr>
      <t>隔离带导水槽</t>
    </r>
  </si>
  <si>
    <r>
      <rPr>
        <sz val="11"/>
        <rFont val="宋体"/>
        <family val="0"/>
      </rPr>
      <t>道</t>
    </r>
  </si>
  <si>
    <r>
      <rPr>
        <sz val="11"/>
        <rFont val="宋体"/>
        <family val="0"/>
      </rPr>
      <t>419-1</t>
    </r>
  </si>
  <si>
    <r>
      <rPr>
        <sz val="11"/>
        <rFont val="宋体"/>
        <family val="0"/>
      </rPr>
      <t>单孔钢筋混凝土圆管涵</t>
    </r>
  </si>
  <si>
    <r>
      <rPr>
        <sz val="11"/>
        <rFont val="宋体"/>
        <family val="0"/>
      </rPr>
      <t>1-1.0 边涵</t>
    </r>
  </si>
  <si>
    <r>
      <rPr>
        <sz val="11"/>
        <rFont val="宋体"/>
        <family val="0"/>
      </rPr>
      <t>420-1</t>
    </r>
  </si>
  <si>
    <r>
      <rPr>
        <sz val="11"/>
        <rFont val="宋体"/>
        <family val="0"/>
      </rPr>
      <t>钢筋混凝土盖板涵</t>
    </r>
  </si>
  <si>
    <r>
      <rPr>
        <sz val="11"/>
        <rFont val="宋体"/>
        <family val="0"/>
      </rPr>
      <t>1-2.0*1.0 主涵</t>
    </r>
  </si>
  <si>
    <r>
      <rPr>
        <sz val="11"/>
        <rFont val="宋体"/>
        <family val="0"/>
      </rPr>
      <t>1-0.8*0.5 边涵</t>
    </r>
  </si>
  <si>
    <r>
      <rPr>
        <sz val="11"/>
        <rFont val="宋体"/>
        <family val="0"/>
      </rPr>
      <t>-b</t>
    </r>
    <r>
      <rPr>
        <sz val="11"/>
        <rFont val="宋体"/>
        <family val="0"/>
      </rPr>
      <t>1</t>
    </r>
  </si>
  <si>
    <t>掺拌碎石处治（掺40%碎石）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</si>
</sst>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  <numFmt numFmtId="205" formatCode="0.00_ ;[Red]\-0.00\ "/>
    <numFmt numFmtId="206" formatCode="0.000"/>
    <numFmt numFmtId="207" formatCode="#0"/>
    <numFmt numFmtId="208" formatCode="#0.0000"/>
  </numFmts>
  <fonts count="5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6"/>
      <name val="Calibri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185" fontId="4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1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7" fillId="0" borderId="10" xfId="0" applyNumberFormat="1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0" xfId="0" applyFont="1" applyFill="1" applyAlignment="1">
      <alignment horizontal="left" vertical="center"/>
    </xf>
    <xf numFmtId="0" fontId="45" fillId="0" borderId="0" xfId="0" applyNumberFormat="1" applyFont="1" applyFill="1" applyAlignment="1">
      <alignment horizontal="center" vertical="center" shrinkToFit="1"/>
    </xf>
    <xf numFmtId="0" fontId="45" fillId="0" borderId="0" xfId="0" applyFont="1" applyFill="1" applyAlignment="1">
      <alignment vertical="center" shrinkToFit="1"/>
    </xf>
    <xf numFmtId="49" fontId="4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84" fontId="49" fillId="0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1" xfId="0" applyFont="1" applyFill="1" applyBorder="1" applyAlignment="1">
      <alignment horizontal="right" vertical="center"/>
    </xf>
    <xf numFmtId="0" fontId="50" fillId="32" borderId="10" xfId="46" applyNumberFormat="1" applyFont="1" applyFill="1" applyBorder="1" applyAlignment="1" applyProtection="1">
      <alignment horizontal="center" vertical="center" wrapText="1"/>
      <protection/>
    </xf>
    <xf numFmtId="0" fontId="50" fillId="32" borderId="10" xfId="46" applyNumberFormat="1" applyFont="1" applyFill="1" applyBorder="1" applyAlignment="1" applyProtection="1">
      <alignment horizontal="left" vertical="center" wrapText="1"/>
      <protection/>
    </xf>
    <xf numFmtId="0" fontId="50" fillId="32" borderId="10" xfId="47" applyNumberFormat="1" applyFont="1" applyFill="1" applyBorder="1" applyAlignment="1" applyProtection="1">
      <alignment horizontal="center" vertical="center" wrapText="1"/>
      <protection/>
    </xf>
    <xf numFmtId="0" fontId="50" fillId="32" borderId="10" xfId="47" applyNumberFormat="1" applyFont="1" applyFill="1" applyBorder="1" applyAlignment="1" applyProtection="1">
      <alignment horizontal="left" vertical="center" wrapText="1"/>
      <protection/>
    </xf>
    <xf numFmtId="0" fontId="50" fillId="32" borderId="10" xfId="48" applyNumberFormat="1" applyFont="1" applyFill="1" applyBorder="1" applyAlignment="1" applyProtection="1">
      <alignment horizontal="center" vertical="center" wrapText="1"/>
      <protection/>
    </xf>
    <xf numFmtId="0" fontId="50" fillId="32" borderId="10" xfId="48" applyNumberFormat="1" applyFont="1" applyFill="1" applyBorder="1" applyAlignment="1" applyProtection="1">
      <alignment horizontal="left" vertical="center" wrapText="1"/>
      <protection/>
    </xf>
    <xf numFmtId="193" fontId="50" fillId="32" borderId="10" xfId="47" applyNumberFormat="1" applyFont="1" applyFill="1" applyBorder="1" applyAlignment="1" applyProtection="1">
      <alignment horizontal="center" vertical="center" wrapText="1"/>
      <protection/>
    </xf>
    <xf numFmtId="193" fontId="50" fillId="32" borderId="10" xfId="48" applyNumberFormat="1" applyFont="1" applyFill="1" applyBorder="1" applyAlignment="1" applyProtection="1">
      <alignment horizontal="center" vertical="center" wrapText="1"/>
      <protection/>
    </xf>
    <xf numFmtId="207" fontId="50" fillId="32" borderId="10" xfId="46" applyNumberFormat="1" applyFont="1" applyFill="1" applyBorder="1" applyAlignment="1" applyProtection="1">
      <alignment horizontal="center" vertical="center" wrapText="1"/>
      <protection/>
    </xf>
    <xf numFmtId="207" fontId="50" fillId="32" borderId="10" xfId="47" applyNumberFormat="1" applyFont="1" applyFill="1" applyBorder="1" applyAlignment="1" applyProtection="1">
      <alignment horizontal="center" vertical="center" wrapText="1"/>
      <protection/>
    </xf>
    <xf numFmtId="207" fontId="50" fillId="32" borderId="10" xfId="48" applyNumberFormat="1" applyFont="1" applyFill="1" applyBorder="1" applyAlignment="1" applyProtection="1">
      <alignment horizontal="center" vertical="center" wrapText="1"/>
      <protection/>
    </xf>
    <xf numFmtId="0" fontId="50" fillId="32" borderId="12" xfId="49" applyNumberFormat="1" applyFont="1" applyFill="1" applyBorder="1" applyAlignment="1" applyProtection="1">
      <alignment horizontal="center" vertical="center" wrapText="1"/>
      <protection/>
    </xf>
    <xf numFmtId="0" fontId="50" fillId="32" borderId="13" xfId="49" applyNumberFormat="1" applyFont="1" applyFill="1" applyBorder="1" applyAlignment="1" applyProtection="1">
      <alignment horizontal="left" vertical="center" wrapText="1"/>
      <protection/>
    </xf>
    <xf numFmtId="0" fontId="50" fillId="32" borderId="13" xfId="49" applyNumberFormat="1" applyFont="1" applyFill="1" applyBorder="1" applyAlignment="1" applyProtection="1">
      <alignment horizontal="center" vertical="center" wrapText="1"/>
      <protection/>
    </xf>
    <xf numFmtId="192" fontId="50" fillId="32" borderId="13" xfId="49" applyNumberFormat="1" applyFont="1" applyFill="1" applyBorder="1" applyAlignment="1" applyProtection="1">
      <alignment horizontal="center" vertical="center" wrapText="1"/>
      <protection/>
    </xf>
    <xf numFmtId="193" fontId="50" fillId="32" borderId="13" xfId="4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shrinkToFit="1"/>
    </xf>
    <xf numFmtId="207" fontId="50" fillId="32" borderId="13" xfId="49" applyNumberFormat="1" applyFont="1" applyFill="1" applyBorder="1" applyAlignment="1" applyProtection="1">
      <alignment horizontal="center" vertical="center" wrapText="1"/>
      <protection/>
    </xf>
    <xf numFmtId="0" fontId="50" fillId="32" borderId="10" xfId="50" applyNumberFormat="1" applyFont="1" applyFill="1" applyBorder="1" applyAlignment="1" applyProtection="1">
      <alignment horizontal="center" vertical="center" wrapText="1"/>
      <protection/>
    </xf>
    <xf numFmtId="0" fontId="50" fillId="32" borderId="10" xfId="50" applyNumberFormat="1" applyFont="1" applyFill="1" applyBorder="1" applyAlignment="1" applyProtection="1">
      <alignment horizontal="left" vertical="center" wrapText="1"/>
      <protection/>
    </xf>
    <xf numFmtId="192" fontId="50" fillId="32" borderId="10" xfId="50" applyNumberFormat="1" applyFont="1" applyFill="1" applyBorder="1" applyAlignment="1" applyProtection="1">
      <alignment horizontal="right" vertical="center" wrapText="1"/>
      <protection/>
    </xf>
    <xf numFmtId="193" fontId="50" fillId="32" borderId="10" xfId="50" applyNumberFormat="1" applyFont="1" applyFill="1" applyBorder="1" applyAlignment="1" applyProtection="1">
      <alignment horizontal="center" vertical="center" wrapText="1"/>
      <protection/>
    </xf>
    <xf numFmtId="0" fontId="7" fillId="32" borderId="10" xfId="48" applyNumberFormat="1" applyFont="1" applyFill="1" applyBorder="1" applyAlignment="1" applyProtection="1" quotePrefix="1">
      <alignment horizontal="center" vertical="center" wrapText="1"/>
      <protection/>
    </xf>
    <xf numFmtId="0" fontId="7" fillId="32" borderId="10" xfId="48" applyNumberFormat="1" applyFont="1" applyFill="1" applyBorder="1" applyAlignment="1" applyProtection="1">
      <alignment horizontal="left" vertical="center" wrapText="1"/>
      <protection/>
    </xf>
    <xf numFmtId="193" fontId="50" fillId="0" borderId="10" xfId="50" applyNumberFormat="1" applyFont="1" applyFill="1" applyBorder="1" applyAlignment="1" applyProtection="1">
      <alignment horizontal="center" vertical="center" wrapText="1"/>
      <protection/>
    </xf>
    <xf numFmtId="185" fontId="51" fillId="32" borderId="13" xfId="43" applyNumberFormat="1" applyFont="1" applyFill="1" applyBorder="1" applyAlignment="1" applyProtection="1">
      <alignment horizontal="center" vertical="center" shrinkToFit="1"/>
      <protection/>
    </xf>
    <xf numFmtId="184" fontId="51" fillId="32" borderId="13" xfId="43" applyNumberFormat="1" applyFont="1" applyFill="1" applyBorder="1" applyAlignment="1" applyProtection="1">
      <alignment horizontal="center" vertical="center" shrinkToFit="1"/>
      <protection/>
    </xf>
    <xf numFmtId="184" fontId="48" fillId="0" borderId="10" xfId="0" applyNumberFormat="1" applyFont="1" applyFill="1" applyBorder="1" applyAlignment="1">
      <alignment horizontal="center" vertical="center" shrinkToFit="1"/>
    </xf>
    <xf numFmtId="184" fontId="51" fillId="32" borderId="13" xfId="40" applyNumberFormat="1" applyFont="1" applyFill="1" applyBorder="1" applyAlignment="1" applyProtection="1">
      <alignment horizontal="center" vertical="center" shrinkToFit="1"/>
      <protection/>
    </xf>
    <xf numFmtId="184" fontId="50" fillId="32" borderId="13" xfId="49" applyNumberFormat="1" applyFont="1" applyFill="1" applyBorder="1" applyAlignment="1" applyProtection="1">
      <alignment horizontal="center" vertical="center" shrinkToFit="1"/>
      <protection/>
    </xf>
    <xf numFmtId="184" fontId="51" fillId="32" borderId="13" xfId="41" applyNumberFormat="1" applyFont="1" applyFill="1" applyBorder="1" applyAlignment="1" applyProtection="1">
      <alignment horizontal="center" vertical="center" shrinkToFit="1"/>
      <protection/>
    </xf>
    <xf numFmtId="184" fontId="50" fillId="32" borderId="10" xfId="50" applyNumberFormat="1" applyFont="1" applyFill="1" applyBorder="1" applyAlignment="1" applyProtection="1">
      <alignment horizontal="right" vertical="center" shrinkToFit="1"/>
      <protection/>
    </xf>
    <xf numFmtId="184" fontId="51" fillId="32" borderId="13" xfId="42" applyNumberFormat="1" applyFont="1" applyFill="1" applyBorder="1" applyAlignment="1" applyProtection="1">
      <alignment horizontal="center" vertical="center" shrinkToFit="1"/>
      <protection/>
    </xf>
    <xf numFmtId="0" fontId="52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right" vertical="center"/>
    </xf>
    <xf numFmtId="185" fontId="5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11" xfId="0" applyFont="1" applyFill="1" applyBorder="1" applyAlignment="1">
      <alignment horizontal="right" vertical="center"/>
    </xf>
    <xf numFmtId="0" fontId="45" fillId="0" borderId="0" xfId="0" applyFont="1" applyFill="1" applyBorder="1" applyAlignment="1" applyProtection="1">
      <alignment horizontal="left" vertical="center" shrinkToFit="1"/>
      <protection hidden="1"/>
    </xf>
    <xf numFmtId="0" fontId="45" fillId="0" borderId="11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9.625" style="8" customWidth="1"/>
    <col min="2" max="2" width="27.625" style="8" customWidth="1"/>
    <col min="3" max="3" width="8.625" style="8" customWidth="1"/>
    <col min="4" max="4" width="10.625" style="8" customWidth="1"/>
    <col min="5" max="6" width="11.625" style="8" customWidth="1"/>
    <col min="7" max="7" width="9.00390625" style="8" customWidth="1"/>
    <col min="8" max="8" width="11.625" style="8" bestFit="1" customWidth="1"/>
    <col min="9" max="16384" width="9.00390625" style="8" customWidth="1"/>
  </cols>
  <sheetData>
    <row r="1" spans="1:6" ht="39.75" customHeight="1">
      <c r="A1" s="66" t="s">
        <v>0</v>
      </c>
      <c r="B1" s="66"/>
      <c r="C1" s="66"/>
      <c r="D1" s="66"/>
      <c r="E1" s="66"/>
      <c r="F1" s="66"/>
    </row>
    <row r="2" spans="1:6" ht="34.5" customHeight="1">
      <c r="A2" s="8" t="s">
        <v>14</v>
      </c>
      <c r="B2" s="67" t="s">
        <v>55</v>
      </c>
      <c r="C2" s="67"/>
      <c r="D2" s="67"/>
      <c r="E2" s="71" t="s">
        <v>5</v>
      </c>
      <c r="F2" s="71"/>
    </row>
    <row r="3" spans="1:6" s="9" customFormat="1" ht="34.5" customHeight="1">
      <c r="A3" s="68" t="s">
        <v>27</v>
      </c>
      <c r="B3" s="68"/>
      <c r="C3" s="68"/>
      <c r="D3" s="68"/>
      <c r="E3" s="68"/>
      <c r="F3" s="68"/>
    </row>
    <row r="4" spans="1:6" ht="34.5" customHeight="1">
      <c r="A4" s="10" t="s">
        <v>18</v>
      </c>
      <c r="B4" s="10" t="s">
        <v>19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6" s="28" customFormat="1" ht="34.5" customHeight="1">
      <c r="A5" s="26" t="s">
        <v>20</v>
      </c>
      <c r="B5" s="27" t="s">
        <v>28</v>
      </c>
      <c r="C5" s="26" t="s">
        <v>21</v>
      </c>
      <c r="D5" s="26">
        <v>1</v>
      </c>
      <c r="E5" s="58"/>
      <c r="F5" s="11">
        <f aca="true" t="shared" si="0" ref="F5:F11">ROUND(D5*E5,0)</f>
        <v>0</v>
      </c>
    </row>
    <row r="6" spans="1:6" s="28" customFormat="1" ht="34.5" customHeight="1">
      <c r="A6" s="26" t="s">
        <v>25</v>
      </c>
      <c r="B6" s="27" t="s">
        <v>29</v>
      </c>
      <c r="C6" s="26" t="s">
        <v>21</v>
      </c>
      <c r="D6" s="26">
        <v>1</v>
      </c>
      <c r="E6" s="58"/>
      <c r="F6" s="11">
        <f t="shared" si="0"/>
        <v>0</v>
      </c>
    </row>
    <row r="7" spans="1:6" s="28" customFormat="1" ht="34.5" customHeight="1">
      <c r="A7" s="26" t="s">
        <v>30</v>
      </c>
      <c r="B7" s="27" t="s">
        <v>22</v>
      </c>
      <c r="C7" s="26" t="s">
        <v>21</v>
      </c>
      <c r="D7" s="26">
        <v>1</v>
      </c>
      <c r="E7" s="58"/>
      <c r="F7" s="11">
        <f t="shared" si="0"/>
        <v>0</v>
      </c>
    </row>
    <row r="8" spans="1:6" s="28" customFormat="1" ht="42" customHeight="1">
      <c r="A8" s="26" t="s">
        <v>26</v>
      </c>
      <c r="B8" s="27" t="s">
        <v>51</v>
      </c>
      <c r="C8" s="26" t="s">
        <v>21</v>
      </c>
      <c r="D8" s="26">
        <v>1</v>
      </c>
      <c r="E8" s="58"/>
      <c r="F8" s="11">
        <f t="shared" si="0"/>
        <v>0</v>
      </c>
    </row>
    <row r="9" spans="1:6" s="29" customFormat="1" ht="34.5" customHeight="1">
      <c r="A9" s="26" t="s">
        <v>39</v>
      </c>
      <c r="B9" s="27" t="s">
        <v>40</v>
      </c>
      <c r="C9" s="26" t="s">
        <v>21</v>
      </c>
      <c r="D9" s="26">
        <v>1</v>
      </c>
      <c r="E9" s="58"/>
      <c r="F9" s="11">
        <f t="shared" si="0"/>
        <v>0</v>
      </c>
    </row>
    <row r="10" spans="1:6" s="29" customFormat="1" ht="34.5" customHeight="1">
      <c r="A10" s="26" t="s">
        <v>52</v>
      </c>
      <c r="B10" s="27" t="s">
        <v>53</v>
      </c>
      <c r="C10" s="26" t="s">
        <v>54</v>
      </c>
      <c r="D10" s="30">
        <v>6640</v>
      </c>
      <c r="E10" s="59"/>
      <c r="F10" s="11">
        <f t="shared" si="0"/>
        <v>0</v>
      </c>
    </row>
    <row r="11" spans="1:6" s="29" customFormat="1" ht="34.5" customHeight="1">
      <c r="A11" s="26" t="s">
        <v>23</v>
      </c>
      <c r="B11" s="27" t="s">
        <v>24</v>
      </c>
      <c r="C11" s="26" t="s">
        <v>21</v>
      </c>
      <c r="D11" s="26">
        <v>1</v>
      </c>
      <c r="E11" s="58"/>
      <c r="F11" s="11">
        <f t="shared" si="0"/>
        <v>0</v>
      </c>
    </row>
    <row r="12" spans="1:14" ht="34.5" customHeight="1">
      <c r="A12" s="69" t="s">
        <v>17</v>
      </c>
      <c r="B12" s="69"/>
      <c r="C12" s="69"/>
      <c r="D12" s="70">
        <f>ROUND(SUM(F5:F11),0)</f>
        <v>0</v>
      </c>
      <c r="E12" s="70"/>
      <c r="F12" s="12" t="s">
        <v>15</v>
      </c>
      <c r="G12" s="13"/>
      <c r="H12" s="13"/>
      <c r="I12" s="13"/>
      <c r="J12" s="13"/>
      <c r="K12" s="13"/>
      <c r="L12" s="13"/>
      <c r="M12" s="13"/>
      <c r="N12" s="13"/>
    </row>
    <row r="13" ht="32.25" customHeight="1"/>
    <row r="14" ht="25.5" customHeight="1">
      <c r="A14" s="14"/>
    </row>
  </sheetData>
  <sheetProtection password="E4F9" sheet="1"/>
  <protectedRanges>
    <protectedRange sqref="E5:E11" name="区域1"/>
  </protectedRanges>
  <mergeCells count="6">
    <mergeCell ref="A1:F1"/>
    <mergeCell ref="B2:D2"/>
    <mergeCell ref="A3:F3"/>
    <mergeCell ref="A12:C12"/>
    <mergeCell ref="D12:E12"/>
    <mergeCell ref="E2:F2"/>
  </mergeCells>
  <printOptions horizontalCentered="1"/>
  <pageMargins left="0.7086614173228347" right="0.7086614173228347" top="0.7480314960629921" bottom="1.220472440944882" header="0.31496062992125984" footer="3.6220472440944884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J21" sqref="J21"/>
    </sheetView>
  </sheetViews>
  <sheetFormatPr defaultColWidth="9.00390625" defaultRowHeight="14.25"/>
  <cols>
    <col min="1" max="1" width="9.625" style="8" customWidth="1"/>
    <col min="2" max="2" width="27.625" style="18" customWidth="1"/>
    <col min="3" max="3" width="8.625" style="8" customWidth="1"/>
    <col min="4" max="4" width="11.625" style="19" customWidth="1"/>
    <col min="5" max="6" width="11.625" style="20" customWidth="1"/>
    <col min="7" max="16384" width="9.00390625" style="8" customWidth="1"/>
  </cols>
  <sheetData>
    <row r="1" spans="1:6" ht="39.75" customHeight="1">
      <c r="A1" s="66" t="s">
        <v>0</v>
      </c>
      <c r="B1" s="66"/>
      <c r="C1" s="66"/>
      <c r="D1" s="66"/>
      <c r="E1" s="66"/>
      <c r="F1" s="66"/>
    </row>
    <row r="2" spans="1:6" ht="34.5" customHeight="1">
      <c r="A2" s="15" t="s">
        <v>14</v>
      </c>
      <c r="B2" s="72" t="str">
        <f>'第100章'!B2</f>
        <v>国道105（青礼路～市界）道路工程-第1标段</v>
      </c>
      <c r="C2" s="72"/>
      <c r="D2" s="72"/>
      <c r="E2" s="73" t="s">
        <v>6</v>
      </c>
      <c r="F2" s="73"/>
    </row>
    <row r="3" spans="1:6" ht="34.5" customHeight="1">
      <c r="A3" s="68" t="s">
        <v>47</v>
      </c>
      <c r="B3" s="68"/>
      <c r="C3" s="68"/>
      <c r="D3" s="68"/>
      <c r="E3" s="68"/>
      <c r="F3" s="68"/>
    </row>
    <row r="4" spans="1:6" ht="34.5" customHeight="1">
      <c r="A4" s="10" t="s">
        <v>18</v>
      </c>
      <c r="B4" s="10" t="s">
        <v>19</v>
      </c>
      <c r="C4" s="10" t="s">
        <v>1</v>
      </c>
      <c r="D4" s="16" t="s">
        <v>2</v>
      </c>
      <c r="E4" s="24" t="s">
        <v>3</v>
      </c>
      <c r="F4" s="24" t="s">
        <v>4</v>
      </c>
    </row>
    <row r="5" spans="1:6" s="28" customFormat="1" ht="30" customHeight="1">
      <c r="A5" s="33" t="s">
        <v>57</v>
      </c>
      <c r="B5" s="34" t="s">
        <v>58</v>
      </c>
      <c r="C5" s="33" t="s">
        <v>59</v>
      </c>
      <c r="D5" s="41">
        <v>1</v>
      </c>
      <c r="E5" s="60"/>
      <c r="F5" s="11">
        <f aca="true" t="shared" si="0" ref="F5:F26">ROUND(D5*E5,0)</f>
        <v>0</v>
      </c>
    </row>
    <row r="6" spans="1:6" s="28" customFormat="1" ht="30" customHeight="1">
      <c r="A6" s="35" t="s">
        <v>60</v>
      </c>
      <c r="B6" s="36" t="s">
        <v>61</v>
      </c>
      <c r="C6" s="35" t="s">
        <v>56</v>
      </c>
      <c r="D6" s="39"/>
      <c r="E6" s="60"/>
      <c r="F6" s="11"/>
    </row>
    <row r="7" spans="1:6" s="28" customFormat="1" ht="30" customHeight="1">
      <c r="A7" s="35" t="s">
        <v>62</v>
      </c>
      <c r="B7" s="36" t="s">
        <v>63</v>
      </c>
      <c r="C7" s="35" t="s">
        <v>64</v>
      </c>
      <c r="D7" s="39">
        <v>9966</v>
      </c>
      <c r="E7" s="60"/>
      <c r="F7" s="11">
        <f t="shared" si="0"/>
        <v>0</v>
      </c>
    </row>
    <row r="8" spans="1:6" s="28" customFormat="1" ht="30" customHeight="1">
      <c r="A8" s="35" t="s">
        <v>65</v>
      </c>
      <c r="B8" s="36" t="s">
        <v>66</v>
      </c>
      <c r="C8" s="35" t="s">
        <v>59</v>
      </c>
      <c r="D8" s="42">
        <v>1</v>
      </c>
      <c r="E8" s="60"/>
      <c r="F8" s="11">
        <f t="shared" si="0"/>
        <v>0</v>
      </c>
    </row>
    <row r="9" spans="1:6" s="28" customFormat="1" ht="30" customHeight="1">
      <c r="A9" s="37" t="s">
        <v>67</v>
      </c>
      <c r="B9" s="38" t="s">
        <v>68</v>
      </c>
      <c r="C9" s="37" t="s">
        <v>56</v>
      </c>
      <c r="D9" s="40"/>
      <c r="E9" s="60"/>
      <c r="F9" s="11"/>
    </row>
    <row r="10" spans="1:6" s="28" customFormat="1" ht="30" customHeight="1">
      <c r="A10" s="37" t="s">
        <v>62</v>
      </c>
      <c r="B10" s="38" t="s">
        <v>69</v>
      </c>
      <c r="C10" s="37" t="s">
        <v>64</v>
      </c>
      <c r="D10" s="40">
        <v>9491</v>
      </c>
      <c r="E10" s="61"/>
      <c r="F10" s="11">
        <f t="shared" si="0"/>
        <v>0</v>
      </c>
    </row>
    <row r="11" spans="1:6" s="28" customFormat="1" ht="30" customHeight="1">
      <c r="A11" s="37" t="s">
        <v>70</v>
      </c>
      <c r="B11" s="38" t="s">
        <v>71</v>
      </c>
      <c r="C11" s="37" t="s">
        <v>56</v>
      </c>
      <c r="D11" s="40"/>
      <c r="E11" s="61"/>
      <c r="F11" s="11"/>
    </row>
    <row r="12" spans="1:6" s="28" customFormat="1" ht="30" customHeight="1">
      <c r="A12" s="37" t="s">
        <v>62</v>
      </c>
      <c r="B12" s="38" t="s">
        <v>72</v>
      </c>
      <c r="C12" s="37" t="s">
        <v>73</v>
      </c>
      <c r="D12" s="40">
        <v>2183</v>
      </c>
      <c r="E12" s="61"/>
      <c r="F12" s="11">
        <f t="shared" si="0"/>
        <v>0</v>
      </c>
    </row>
    <row r="13" spans="1:6" s="28" customFormat="1" ht="30" customHeight="1">
      <c r="A13" s="37" t="s">
        <v>74</v>
      </c>
      <c r="B13" s="38" t="s">
        <v>75</v>
      </c>
      <c r="C13" s="37" t="s">
        <v>59</v>
      </c>
      <c r="D13" s="43">
        <v>1</v>
      </c>
      <c r="E13" s="61"/>
      <c r="F13" s="11">
        <f t="shared" si="0"/>
        <v>0</v>
      </c>
    </row>
    <row r="14" spans="1:6" s="28" customFormat="1" ht="30" customHeight="1">
      <c r="A14" s="37" t="s">
        <v>76</v>
      </c>
      <c r="B14" s="38" t="s">
        <v>77</v>
      </c>
      <c r="C14" s="37" t="s">
        <v>56</v>
      </c>
      <c r="D14" s="40"/>
      <c r="E14" s="61"/>
      <c r="F14" s="11"/>
    </row>
    <row r="15" spans="1:6" s="28" customFormat="1" ht="30" customHeight="1">
      <c r="A15" s="37" t="s">
        <v>62</v>
      </c>
      <c r="B15" s="38" t="s">
        <v>78</v>
      </c>
      <c r="C15" s="37" t="s">
        <v>79</v>
      </c>
      <c r="D15" s="40">
        <v>76913.9</v>
      </c>
      <c r="E15" s="61"/>
      <c r="F15" s="11">
        <f t="shared" si="0"/>
        <v>0</v>
      </c>
    </row>
    <row r="16" spans="1:6" s="28" customFormat="1" ht="30" customHeight="1">
      <c r="A16" s="37" t="s">
        <v>80</v>
      </c>
      <c r="B16" s="38" t="s">
        <v>81</v>
      </c>
      <c r="C16" s="37" t="s">
        <v>79</v>
      </c>
      <c r="D16" s="40">
        <v>5992.9</v>
      </c>
      <c r="E16" s="61"/>
      <c r="F16" s="11">
        <f t="shared" si="0"/>
        <v>0</v>
      </c>
    </row>
    <row r="17" spans="1:6" s="28" customFormat="1" ht="30" customHeight="1">
      <c r="A17" s="37" t="s">
        <v>82</v>
      </c>
      <c r="B17" s="38" t="s">
        <v>83</v>
      </c>
      <c r="C17" s="37" t="s">
        <v>56</v>
      </c>
      <c r="D17" s="40"/>
      <c r="E17" s="61"/>
      <c r="F17" s="11"/>
    </row>
    <row r="18" spans="1:6" s="28" customFormat="1" ht="30" customHeight="1">
      <c r="A18" s="37" t="s">
        <v>62</v>
      </c>
      <c r="B18" s="38" t="s">
        <v>84</v>
      </c>
      <c r="C18" s="37" t="s">
        <v>79</v>
      </c>
      <c r="D18" s="40">
        <v>52549.7</v>
      </c>
      <c r="E18" s="61"/>
      <c r="F18" s="11">
        <f t="shared" si="0"/>
        <v>0</v>
      </c>
    </row>
    <row r="19" spans="1:6" s="28" customFormat="1" ht="30" customHeight="1">
      <c r="A19" s="37" t="s">
        <v>85</v>
      </c>
      <c r="B19" s="38" t="s">
        <v>86</v>
      </c>
      <c r="C19" s="37" t="s">
        <v>56</v>
      </c>
      <c r="D19" s="40"/>
      <c r="E19" s="61"/>
      <c r="F19" s="11"/>
    </row>
    <row r="20" spans="1:6" s="28" customFormat="1" ht="30" customHeight="1">
      <c r="A20" s="37" t="s">
        <v>87</v>
      </c>
      <c r="B20" s="56" t="s">
        <v>147</v>
      </c>
      <c r="C20" s="37" t="s">
        <v>79</v>
      </c>
      <c r="D20" s="40">
        <v>43662.9</v>
      </c>
      <c r="E20" s="61"/>
      <c r="F20" s="11">
        <f t="shared" si="0"/>
        <v>0</v>
      </c>
    </row>
    <row r="21" spans="1:6" s="28" customFormat="1" ht="30" customHeight="1">
      <c r="A21" s="55" t="s">
        <v>146</v>
      </c>
      <c r="B21" s="38" t="s">
        <v>88</v>
      </c>
      <c r="C21" s="37" t="s">
        <v>79</v>
      </c>
      <c r="D21" s="40">
        <v>1986.4</v>
      </c>
      <c r="E21" s="61"/>
      <c r="F21" s="11">
        <f t="shared" si="0"/>
        <v>0</v>
      </c>
    </row>
    <row r="22" spans="1:6" s="28" customFormat="1" ht="30" customHeight="1">
      <c r="A22" s="37" t="s">
        <v>80</v>
      </c>
      <c r="B22" s="38" t="s">
        <v>89</v>
      </c>
      <c r="C22" s="37" t="s">
        <v>79</v>
      </c>
      <c r="D22" s="40">
        <v>17338</v>
      </c>
      <c r="E22" s="61"/>
      <c r="F22" s="11">
        <f t="shared" si="0"/>
        <v>0</v>
      </c>
    </row>
    <row r="23" spans="1:6" s="28" customFormat="1" ht="30" customHeight="1">
      <c r="A23" s="37" t="s">
        <v>90</v>
      </c>
      <c r="B23" s="38" t="s">
        <v>91</v>
      </c>
      <c r="C23" s="37" t="s">
        <v>64</v>
      </c>
      <c r="D23" s="40">
        <v>2299.7</v>
      </c>
      <c r="E23" s="61"/>
      <c r="F23" s="11">
        <f t="shared" si="0"/>
        <v>0</v>
      </c>
    </row>
    <row r="24" spans="1:6" s="28" customFormat="1" ht="30" customHeight="1">
      <c r="A24" s="37" t="s">
        <v>92</v>
      </c>
      <c r="B24" s="38" t="s">
        <v>93</v>
      </c>
      <c r="C24" s="37" t="s">
        <v>64</v>
      </c>
      <c r="D24" s="40">
        <v>5834.4</v>
      </c>
      <c r="E24" s="61"/>
      <c r="F24" s="11">
        <f t="shared" si="0"/>
        <v>0</v>
      </c>
    </row>
    <row r="25" spans="1:6" s="28" customFormat="1" ht="30" customHeight="1">
      <c r="A25" s="37" t="s">
        <v>94</v>
      </c>
      <c r="B25" s="38" t="s">
        <v>95</v>
      </c>
      <c r="C25" s="37" t="s">
        <v>96</v>
      </c>
      <c r="D25" s="40">
        <v>600</v>
      </c>
      <c r="E25" s="61"/>
      <c r="F25" s="11">
        <f t="shared" si="0"/>
        <v>0</v>
      </c>
    </row>
    <row r="26" spans="1:6" s="28" customFormat="1" ht="30" customHeight="1">
      <c r="A26" s="37" t="s">
        <v>97</v>
      </c>
      <c r="B26" s="38" t="s">
        <v>98</v>
      </c>
      <c r="C26" s="37" t="s">
        <v>96</v>
      </c>
      <c r="D26" s="40">
        <v>1220</v>
      </c>
      <c r="E26" s="61"/>
      <c r="F26" s="11">
        <f t="shared" si="0"/>
        <v>0</v>
      </c>
    </row>
    <row r="27" spans="1:6" ht="34.5" customHeight="1">
      <c r="A27" s="69" t="s">
        <v>31</v>
      </c>
      <c r="B27" s="69"/>
      <c r="C27" s="69"/>
      <c r="D27" s="70">
        <f>ROUND(SUM(F5:F26),0)</f>
        <v>0</v>
      </c>
      <c r="E27" s="70"/>
      <c r="F27" s="17" t="s">
        <v>32</v>
      </c>
    </row>
  </sheetData>
  <sheetProtection password="E4F9" sheet="1"/>
  <protectedRanges>
    <protectedRange sqref="E5 E7:E8 E10 E12:E13 E15:E16 E18 E20:E26" name="区域1"/>
  </protectedRanges>
  <mergeCells count="6">
    <mergeCell ref="A27:C27"/>
    <mergeCell ref="D27:E27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04" header="0.5118110236220472" footer="0.6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9">
      <selection activeCell="E6" sqref="E6"/>
    </sheetView>
  </sheetViews>
  <sheetFormatPr defaultColWidth="9.00390625" defaultRowHeight="14.25"/>
  <cols>
    <col min="1" max="1" width="9.625" style="3" customWidth="1"/>
    <col min="2" max="2" width="27.625" style="4" customWidth="1"/>
    <col min="3" max="3" width="8.625" style="4" customWidth="1"/>
    <col min="4" max="4" width="11.625" style="5" customWidth="1"/>
    <col min="5" max="5" width="11.625" style="49" customWidth="1"/>
    <col min="6" max="6" width="11.625" style="6" customWidth="1"/>
    <col min="7" max="16384" width="9.00390625" style="4" customWidth="1"/>
  </cols>
  <sheetData>
    <row r="1" spans="1:6" ht="39.75" customHeight="1">
      <c r="A1" s="74" t="s">
        <v>0</v>
      </c>
      <c r="B1" s="74"/>
      <c r="C1" s="74"/>
      <c r="D1" s="74"/>
      <c r="E1" s="74"/>
      <c r="F1" s="74"/>
    </row>
    <row r="2" spans="1:6" ht="34.5" customHeight="1">
      <c r="A2" s="2" t="s">
        <v>14</v>
      </c>
      <c r="B2" s="75" t="str">
        <f>'第100章'!B2</f>
        <v>国道105（青礼路～市界）道路工程-第1标段</v>
      </c>
      <c r="C2" s="75"/>
      <c r="D2" s="75"/>
      <c r="E2" s="76" t="s">
        <v>6</v>
      </c>
      <c r="F2" s="76"/>
    </row>
    <row r="3" spans="1:6" ht="34.5" customHeight="1">
      <c r="A3" s="68" t="s">
        <v>46</v>
      </c>
      <c r="B3" s="68"/>
      <c r="C3" s="68"/>
      <c r="D3" s="68"/>
      <c r="E3" s="68"/>
      <c r="F3" s="68"/>
    </row>
    <row r="4" spans="1:6" ht="34.5" customHeight="1">
      <c r="A4" s="21" t="s">
        <v>18</v>
      </c>
      <c r="B4" s="10" t="s">
        <v>19</v>
      </c>
      <c r="C4" s="10" t="s">
        <v>1</v>
      </c>
      <c r="D4" s="16" t="s">
        <v>2</v>
      </c>
      <c r="E4" s="24" t="s">
        <v>3</v>
      </c>
      <c r="F4" s="24" t="s">
        <v>4</v>
      </c>
    </row>
    <row r="5" spans="1:6" s="29" customFormat="1" ht="30" customHeight="1">
      <c r="A5" s="44" t="s">
        <v>99</v>
      </c>
      <c r="B5" s="45" t="s">
        <v>100</v>
      </c>
      <c r="C5" s="46" t="s">
        <v>56</v>
      </c>
      <c r="D5" s="47"/>
      <c r="E5" s="62"/>
      <c r="F5" s="11"/>
    </row>
    <row r="6" spans="1:6" s="29" customFormat="1" ht="30" customHeight="1">
      <c r="A6" s="44" t="s">
        <v>62</v>
      </c>
      <c r="B6" s="45" t="s">
        <v>101</v>
      </c>
      <c r="C6" s="46" t="s">
        <v>64</v>
      </c>
      <c r="D6" s="48">
        <v>53746.8</v>
      </c>
      <c r="E6" s="63"/>
      <c r="F6" s="11">
        <f>ROUND(D6*E6,0)</f>
        <v>0</v>
      </c>
    </row>
    <row r="7" spans="1:6" s="29" customFormat="1" ht="30" customHeight="1">
      <c r="A7" s="44" t="s">
        <v>87</v>
      </c>
      <c r="B7" s="45" t="s">
        <v>102</v>
      </c>
      <c r="C7" s="46" t="s">
        <v>64</v>
      </c>
      <c r="D7" s="48">
        <v>128252.6</v>
      </c>
      <c r="E7" s="63"/>
      <c r="F7" s="11">
        <f aca="true" t="shared" si="0" ref="F7:F31">ROUND(D7*E7,0)</f>
        <v>0</v>
      </c>
    </row>
    <row r="8" spans="1:6" s="29" customFormat="1" ht="30" customHeight="1">
      <c r="A8" s="44" t="s">
        <v>103</v>
      </c>
      <c r="B8" s="45" t="s">
        <v>104</v>
      </c>
      <c r="C8" s="46" t="s">
        <v>56</v>
      </c>
      <c r="D8" s="48"/>
      <c r="E8" s="63"/>
      <c r="F8" s="11"/>
    </row>
    <row r="9" spans="1:6" s="29" customFormat="1" ht="30" customHeight="1">
      <c r="A9" s="44" t="s">
        <v>62</v>
      </c>
      <c r="B9" s="45" t="s">
        <v>105</v>
      </c>
      <c r="C9" s="46" t="s">
        <v>64</v>
      </c>
      <c r="D9" s="48">
        <v>91383.5</v>
      </c>
      <c r="E9" s="63"/>
      <c r="F9" s="11">
        <f t="shared" si="0"/>
        <v>0</v>
      </c>
    </row>
    <row r="10" spans="1:6" s="29" customFormat="1" ht="30" customHeight="1">
      <c r="A10" s="44" t="s">
        <v>106</v>
      </c>
      <c r="B10" s="45" t="s">
        <v>107</v>
      </c>
      <c r="C10" s="46" t="s">
        <v>56</v>
      </c>
      <c r="D10" s="48"/>
      <c r="E10" s="63"/>
      <c r="F10" s="11"/>
    </row>
    <row r="11" spans="1:6" s="29" customFormat="1" ht="30" customHeight="1">
      <c r="A11" s="44" t="s">
        <v>62</v>
      </c>
      <c r="B11" s="45" t="s">
        <v>108</v>
      </c>
      <c r="C11" s="46" t="s">
        <v>64</v>
      </c>
      <c r="D11" s="48">
        <v>88957.1</v>
      </c>
      <c r="E11" s="63"/>
      <c r="F11" s="11">
        <f t="shared" si="0"/>
        <v>0</v>
      </c>
    </row>
    <row r="12" spans="1:6" s="29" customFormat="1" ht="30" customHeight="1">
      <c r="A12" s="44" t="s">
        <v>109</v>
      </c>
      <c r="B12" s="45" t="s">
        <v>110</v>
      </c>
      <c r="C12" s="46" t="s">
        <v>56</v>
      </c>
      <c r="D12" s="48"/>
      <c r="E12" s="63"/>
      <c r="F12" s="11"/>
    </row>
    <row r="13" spans="1:6" s="29" customFormat="1" ht="30" customHeight="1">
      <c r="A13" s="44" t="s">
        <v>62</v>
      </c>
      <c r="B13" s="45" t="s">
        <v>111</v>
      </c>
      <c r="C13" s="46" t="s">
        <v>64</v>
      </c>
      <c r="D13" s="48">
        <v>175485.5</v>
      </c>
      <c r="E13" s="63"/>
      <c r="F13" s="11">
        <f t="shared" si="0"/>
        <v>0</v>
      </c>
    </row>
    <row r="14" spans="1:6" s="29" customFormat="1" ht="30" customHeight="1">
      <c r="A14" s="44" t="s">
        <v>112</v>
      </c>
      <c r="B14" s="45" t="s">
        <v>113</v>
      </c>
      <c r="C14" s="46" t="s">
        <v>56</v>
      </c>
      <c r="D14" s="48"/>
      <c r="E14" s="63"/>
      <c r="F14" s="11"/>
    </row>
    <row r="15" spans="1:6" s="29" customFormat="1" ht="30" customHeight="1">
      <c r="A15" s="44" t="s">
        <v>62</v>
      </c>
      <c r="B15" s="45" t="s">
        <v>114</v>
      </c>
      <c r="C15" s="46" t="s">
        <v>64</v>
      </c>
      <c r="D15" s="48">
        <v>24070</v>
      </c>
      <c r="E15" s="63"/>
      <c r="F15" s="11">
        <f t="shared" si="0"/>
        <v>0</v>
      </c>
    </row>
    <row r="16" spans="1:6" s="29" customFormat="1" ht="30" customHeight="1">
      <c r="A16" s="44" t="s">
        <v>87</v>
      </c>
      <c r="B16" s="45" t="s">
        <v>115</v>
      </c>
      <c r="C16" s="46" t="s">
        <v>64</v>
      </c>
      <c r="D16" s="48">
        <v>52658.4</v>
      </c>
      <c r="E16" s="63"/>
      <c r="F16" s="11">
        <f t="shared" si="0"/>
        <v>0</v>
      </c>
    </row>
    <row r="17" spans="1:6" s="29" customFormat="1" ht="30" customHeight="1">
      <c r="A17" s="44" t="s">
        <v>80</v>
      </c>
      <c r="B17" s="45" t="s">
        <v>116</v>
      </c>
      <c r="C17" s="46" t="s">
        <v>64</v>
      </c>
      <c r="D17" s="48">
        <v>9800</v>
      </c>
      <c r="E17" s="63"/>
      <c r="F17" s="11">
        <f t="shared" si="0"/>
        <v>0</v>
      </c>
    </row>
    <row r="18" spans="1:6" s="29" customFormat="1" ht="30" customHeight="1">
      <c r="A18" s="44" t="s">
        <v>117</v>
      </c>
      <c r="B18" s="45" t="s">
        <v>118</v>
      </c>
      <c r="C18" s="46" t="s">
        <v>56</v>
      </c>
      <c r="D18" s="48"/>
      <c r="E18" s="63"/>
      <c r="F18" s="11"/>
    </row>
    <row r="19" spans="1:6" s="29" customFormat="1" ht="30" customHeight="1">
      <c r="A19" s="44" t="s">
        <v>62</v>
      </c>
      <c r="B19" s="45" t="s">
        <v>119</v>
      </c>
      <c r="C19" s="46" t="s">
        <v>64</v>
      </c>
      <c r="D19" s="48">
        <v>79157.1</v>
      </c>
      <c r="E19" s="63"/>
      <c r="F19" s="11">
        <f t="shared" si="0"/>
        <v>0</v>
      </c>
    </row>
    <row r="20" spans="1:6" s="29" customFormat="1" ht="30" customHeight="1">
      <c r="A20" s="44" t="s">
        <v>87</v>
      </c>
      <c r="B20" s="45" t="s">
        <v>120</v>
      </c>
      <c r="C20" s="46" t="s">
        <v>64</v>
      </c>
      <c r="D20" s="48">
        <v>9800</v>
      </c>
      <c r="E20" s="63"/>
      <c r="F20" s="11">
        <f t="shared" si="0"/>
        <v>0</v>
      </c>
    </row>
    <row r="21" spans="1:6" s="29" customFormat="1" ht="30" customHeight="1">
      <c r="A21" s="44" t="s">
        <v>121</v>
      </c>
      <c r="B21" s="45" t="s">
        <v>122</v>
      </c>
      <c r="C21" s="46" t="s">
        <v>56</v>
      </c>
      <c r="D21" s="48"/>
      <c r="E21" s="63"/>
      <c r="F21" s="11"/>
    </row>
    <row r="22" spans="1:6" s="29" customFormat="1" ht="30" customHeight="1">
      <c r="A22" s="44" t="s">
        <v>62</v>
      </c>
      <c r="B22" s="45" t="s">
        <v>123</v>
      </c>
      <c r="C22" s="46" t="s">
        <v>64</v>
      </c>
      <c r="D22" s="48">
        <v>88492.9</v>
      </c>
      <c r="E22" s="63"/>
      <c r="F22" s="11">
        <f t="shared" si="0"/>
        <v>0</v>
      </c>
    </row>
    <row r="23" spans="1:6" s="29" customFormat="1" ht="30" customHeight="1">
      <c r="A23" s="44" t="s">
        <v>124</v>
      </c>
      <c r="B23" s="45" t="s">
        <v>125</v>
      </c>
      <c r="C23" s="46" t="s">
        <v>56</v>
      </c>
      <c r="D23" s="48"/>
      <c r="E23" s="63"/>
      <c r="F23" s="11"/>
    </row>
    <row r="24" spans="1:6" s="29" customFormat="1" ht="30" customHeight="1">
      <c r="A24" s="44" t="s">
        <v>62</v>
      </c>
      <c r="B24" s="45" t="s">
        <v>126</v>
      </c>
      <c r="C24" s="46" t="s">
        <v>64</v>
      </c>
      <c r="D24" s="48">
        <v>88957.1</v>
      </c>
      <c r="E24" s="63"/>
      <c r="F24" s="11">
        <f t="shared" si="0"/>
        <v>0</v>
      </c>
    </row>
    <row r="25" spans="1:6" s="29" customFormat="1" ht="30" customHeight="1">
      <c r="A25" s="44" t="s">
        <v>127</v>
      </c>
      <c r="B25" s="45" t="s">
        <v>128</v>
      </c>
      <c r="C25" s="46" t="s">
        <v>79</v>
      </c>
      <c r="D25" s="48">
        <v>2604</v>
      </c>
      <c r="E25" s="63"/>
      <c r="F25" s="11">
        <f t="shared" si="0"/>
        <v>0</v>
      </c>
    </row>
    <row r="26" spans="1:6" s="29" customFormat="1" ht="30" customHeight="1">
      <c r="A26" s="44" t="s">
        <v>129</v>
      </c>
      <c r="B26" s="45" t="s">
        <v>130</v>
      </c>
      <c r="C26" s="46" t="s">
        <v>56</v>
      </c>
      <c r="D26" s="48"/>
      <c r="E26" s="63"/>
      <c r="F26" s="11"/>
    </row>
    <row r="27" spans="1:6" s="29" customFormat="1" ht="30" customHeight="1">
      <c r="A27" s="44" t="s">
        <v>62</v>
      </c>
      <c r="B27" s="45" t="s">
        <v>131</v>
      </c>
      <c r="C27" s="46" t="s">
        <v>96</v>
      </c>
      <c r="D27" s="48">
        <v>5412</v>
      </c>
      <c r="E27" s="63"/>
      <c r="F27" s="11">
        <f t="shared" si="0"/>
        <v>0</v>
      </c>
    </row>
    <row r="28" spans="1:6" s="29" customFormat="1" ht="30" customHeight="1">
      <c r="A28" s="44" t="s">
        <v>87</v>
      </c>
      <c r="B28" s="45" t="s">
        <v>132</v>
      </c>
      <c r="C28" s="46" t="s">
        <v>96</v>
      </c>
      <c r="D28" s="48">
        <v>260</v>
      </c>
      <c r="E28" s="63"/>
      <c r="F28" s="11">
        <f t="shared" si="0"/>
        <v>0</v>
      </c>
    </row>
    <row r="29" spans="1:6" s="29" customFormat="1" ht="30" customHeight="1">
      <c r="A29" s="44" t="s">
        <v>80</v>
      </c>
      <c r="B29" s="45" t="s">
        <v>133</v>
      </c>
      <c r="C29" s="46" t="s">
        <v>96</v>
      </c>
      <c r="D29" s="48">
        <v>7671.7</v>
      </c>
      <c r="E29" s="63"/>
      <c r="F29" s="11">
        <f t="shared" si="0"/>
        <v>0</v>
      </c>
    </row>
    <row r="30" spans="1:6" s="29" customFormat="1" ht="30" customHeight="1">
      <c r="A30" s="44" t="s">
        <v>134</v>
      </c>
      <c r="B30" s="45" t="s">
        <v>135</v>
      </c>
      <c r="C30" s="46" t="s">
        <v>64</v>
      </c>
      <c r="D30" s="48">
        <v>655</v>
      </c>
      <c r="E30" s="63"/>
      <c r="F30" s="11">
        <f t="shared" si="0"/>
        <v>0</v>
      </c>
    </row>
    <row r="31" spans="1:6" s="29" customFormat="1" ht="30" customHeight="1">
      <c r="A31" s="44" t="s">
        <v>136</v>
      </c>
      <c r="B31" s="45" t="s">
        <v>137</v>
      </c>
      <c r="C31" s="46" t="s">
        <v>138</v>
      </c>
      <c r="D31" s="50">
        <v>39</v>
      </c>
      <c r="E31" s="63"/>
      <c r="F31" s="11">
        <f t="shared" si="0"/>
        <v>0</v>
      </c>
    </row>
    <row r="32" spans="1:6" ht="34.5" customHeight="1">
      <c r="A32" s="69" t="s">
        <v>33</v>
      </c>
      <c r="B32" s="69"/>
      <c r="C32" s="69"/>
      <c r="D32" s="70">
        <f>ROUND(SUM(F5:F31),0)</f>
        <v>0</v>
      </c>
      <c r="E32" s="70"/>
      <c r="F32" s="17" t="s">
        <v>34</v>
      </c>
    </row>
  </sheetData>
  <sheetProtection password="E4F9" sheet="1"/>
  <protectedRanges>
    <protectedRange sqref="E6:E7 E9 E11 E13 E15:E17 E19:E20 E22 E24:E25 E27:E31" name="区域1"/>
  </protectedRanges>
  <mergeCells count="6">
    <mergeCell ref="A32:C32"/>
    <mergeCell ref="D32:E32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05" header="0.5118110236220472" footer="0.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15" sqref="E15"/>
    </sheetView>
  </sheetViews>
  <sheetFormatPr defaultColWidth="9.00390625" defaultRowHeight="14.25"/>
  <cols>
    <col min="1" max="1" width="9.625" style="3" customWidth="1"/>
    <col min="2" max="2" width="27.625" style="4" customWidth="1"/>
    <col min="3" max="3" width="8.625" style="4" customWidth="1"/>
    <col min="4" max="4" width="11.625" style="5" customWidth="1"/>
    <col min="5" max="6" width="11.625" style="6" customWidth="1"/>
    <col min="7" max="16384" width="9.00390625" style="4" customWidth="1"/>
  </cols>
  <sheetData>
    <row r="1" spans="1:6" ht="39.75" customHeight="1">
      <c r="A1" s="74" t="s">
        <v>0</v>
      </c>
      <c r="B1" s="74"/>
      <c r="C1" s="74"/>
      <c r="D1" s="74"/>
      <c r="E1" s="74"/>
      <c r="F1" s="74"/>
    </row>
    <row r="2" spans="1:6" ht="34.5" customHeight="1">
      <c r="A2" s="2" t="s">
        <v>14</v>
      </c>
      <c r="B2" s="75" t="str">
        <f>'第100章'!B2</f>
        <v>国道105（青礼路～市界）道路工程-第1标段</v>
      </c>
      <c r="C2" s="75"/>
      <c r="D2" s="75"/>
      <c r="E2" s="77" t="s">
        <v>6</v>
      </c>
      <c r="F2" s="76"/>
    </row>
    <row r="3" spans="1:6" ht="34.5" customHeight="1">
      <c r="A3" s="68" t="s">
        <v>45</v>
      </c>
      <c r="B3" s="68"/>
      <c r="C3" s="68"/>
      <c r="D3" s="68"/>
      <c r="E3" s="68"/>
      <c r="F3" s="68"/>
    </row>
    <row r="4" spans="1:6" ht="34.5" customHeight="1">
      <c r="A4" s="21" t="s">
        <v>18</v>
      </c>
      <c r="B4" s="10" t="s">
        <v>19</v>
      </c>
      <c r="C4" s="10" t="s">
        <v>1</v>
      </c>
      <c r="D4" s="16" t="s">
        <v>2</v>
      </c>
      <c r="E4" s="24" t="s">
        <v>3</v>
      </c>
      <c r="F4" s="24" t="s">
        <v>4</v>
      </c>
    </row>
    <row r="5" spans="1:6" s="29" customFormat="1" ht="30" customHeight="1">
      <c r="A5" s="51" t="s">
        <v>139</v>
      </c>
      <c r="B5" s="52" t="s">
        <v>140</v>
      </c>
      <c r="C5" s="51" t="s">
        <v>56</v>
      </c>
      <c r="D5" s="53"/>
      <c r="E5" s="64"/>
      <c r="F5" s="11"/>
    </row>
    <row r="6" spans="1:6" s="29" customFormat="1" ht="30" customHeight="1">
      <c r="A6" s="51" t="s">
        <v>62</v>
      </c>
      <c r="B6" s="52" t="s">
        <v>141</v>
      </c>
      <c r="C6" s="51" t="s">
        <v>96</v>
      </c>
      <c r="D6" s="54">
        <v>18</v>
      </c>
      <c r="E6" s="65"/>
      <c r="F6" s="11">
        <f>ROUND(D6*E6,0)</f>
        <v>0</v>
      </c>
    </row>
    <row r="7" spans="1:6" s="29" customFormat="1" ht="30" customHeight="1">
      <c r="A7" s="51" t="s">
        <v>142</v>
      </c>
      <c r="B7" s="52" t="s">
        <v>143</v>
      </c>
      <c r="C7" s="51" t="s">
        <v>56</v>
      </c>
      <c r="D7" s="54"/>
      <c r="E7" s="65"/>
      <c r="F7" s="11"/>
    </row>
    <row r="8" spans="1:6" s="29" customFormat="1" ht="30" customHeight="1">
      <c r="A8" s="51" t="s">
        <v>62</v>
      </c>
      <c r="B8" s="52" t="s">
        <v>144</v>
      </c>
      <c r="C8" s="51" t="s">
        <v>96</v>
      </c>
      <c r="D8" s="57">
        <v>65.22</v>
      </c>
      <c r="E8" s="65"/>
      <c r="F8" s="11">
        <f>ROUND(D8*E8,0)</f>
        <v>0</v>
      </c>
    </row>
    <row r="9" spans="1:6" s="29" customFormat="1" ht="30" customHeight="1">
      <c r="A9" s="51" t="s">
        <v>87</v>
      </c>
      <c r="B9" s="52" t="s">
        <v>145</v>
      </c>
      <c r="C9" s="51" t="s">
        <v>96</v>
      </c>
      <c r="D9" s="54">
        <v>89</v>
      </c>
      <c r="E9" s="65"/>
      <c r="F9" s="11">
        <f>ROUND(D9*E9,0)</f>
        <v>0</v>
      </c>
    </row>
    <row r="10" spans="1:6" ht="34.5" customHeight="1">
      <c r="A10" s="69" t="s">
        <v>38</v>
      </c>
      <c r="B10" s="69"/>
      <c r="C10" s="69"/>
      <c r="D10" s="70">
        <f>ROUND(SUM(F5:F9),0)</f>
        <v>0</v>
      </c>
      <c r="E10" s="70"/>
      <c r="F10" s="17" t="s">
        <v>15</v>
      </c>
    </row>
  </sheetData>
  <sheetProtection password="E4F9" sheet="1"/>
  <protectedRanges>
    <protectedRange sqref="E6 E8:E9" name="区域1"/>
  </protectedRanges>
  <mergeCells count="6">
    <mergeCell ref="A1:F1"/>
    <mergeCell ref="B2:D2"/>
    <mergeCell ref="E2:F2"/>
    <mergeCell ref="A3:F3"/>
    <mergeCell ref="A10:C10"/>
    <mergeCell ref="D10:E10"/>
  </mergeCells>
  <printOptions horizontalCentered="1"/>
  <pageMargins left="0.7480314960629921" right="0.7480314960629921" top="0.73" bottom="1.01" header="0.5118110236220472" footer="0.61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G7" sqref="G7"/>
    </sheetView>
  </sheetViews>
  <sheetFormatPr defaultColWidth="9.00390625" defaultRowHeight="14.25"/>
  <cols>
    <col min="1" max="1" width="8.00390625" style="1" customWidth="1"/>
    <col min="2" max="2" width="10.125" style="1" customWidth="1"/>
    <col min="3" max="3" width="43.50390625" style="1" customWidth="1"/>
    <col min="4" max="4" width="19.50390625" style="1" customWidth="1"/>
    <col min="5" max="16384" width="9.00390625" style="1" customWidth="1"/>
  </cols>
  <sheetData>
    <row r="1" spans="1:4" ht="33" customHeight="1">
      <c r="A1" s="82" t="s">
        <v>7</v>
      </c>
      <c r="B1" s="82"/>
      <c r="C1" s="82"/>
      <c r="D1" s="82"/>
    </row>
    <row r="2" spans="1:4" ht="39" customHeight="1">
      <c r="A2" s="78" t="str">
        <f>"工程名称："&amp;'第100章'!B2</f>
        <v>工程名称：国道105（青礼路～市界）道路工程-第1标段</v>
      </c>
      <c r="B2" s="78"/>
      <c r="C2" s="78"/>
      <c r="D2" s="32" t="s">
        <v>6</v>
      </c>
    </row>
    <row r="3" spans="1:4" ht="39" customHeight="1">
      <c r="A3" s="22" t="s">
        <v>8</v>
      </c>
      <c r="B3" s="22" t="s">
        <v>9</v>
      </c>
      <c r="C3" s="22" t="s">
        <v>10</v>
      </c>
      <c r="D3" s="22" t="s">
        <v>16</v>
      </c>
    </row>
    <row r="4" spans="1:4" s="7" customFormat="1" ht="30" customHeight="1">
      <c r="A4" s="23">
        <v>1</v>
      </c>
      <c r="B4" s="23">
        <v>100</v>
      </c>
      <c r="C4" s="23" t="s">
        <v>11</v>
      </c>
      <c r="D4" s="31">
        <f>'第100章'!D12</f>
        <v>0</v>
      </c>
    </row>
    <row r="5" spans="1:4" s="7" customFormat="1" ht="30" customHeight="1">
      <c r="A5" s="23">
        <v>2</v>
      </c>
      <c r="B5" s="23">
        <v>200</v>
      </c>
      <c r="C5" s="25" t="s">
        <v>41</v>
      </c>
      <c r="D5" s="31">
        <f>'第200章'!D27</f>
        <v>0</v>
      </c>
    </row>
    <row r="6" spans="1:4" s="7" customFormat="1" ht="30" customHeight="1">
      <c r="A6" s="23">
        <v>3</v>
      </c>
      <c r="B6" s="23">
        <v>300</v>
      </c>
      <c r="C6" s="25" t="s">
        <v>42</v>
      </c>
      <c r="D6" s="31">
        <f>'第300章'!D32</f>
        <v>0</v>
      </c>
    </row>
    <row r="7" spans="1:4" s="7" customFormat="1" ht="30" customHeight="1">
      <c r="A7" s="23">
        <v>4</v>
      </c>
      <c r="B7" s="23">
        <v>400</v>
      </c>
      <c r="C7" s="25" t="s">
        <v>43</v>
      </c>
      <c r="D7" s="31">
        <f>'第400章'!D10</f>
        <v>0</v>
      </c>
    </row>
    <row r="8" spans="1:4" s="7" customFormat="1" ht="30" customHeight="1">
      <c r="A8" s="23">
        <v>5</v>
      </c>
      <c r="B8" s="23">
        <v>500</v>
      </c>
      <c r="C8" s="23" t="s">
        <v>12</v>
      </c>
      <c r="D8" s="31"/>
    </row>
    <row r="9" spans="1:4" s="7" customFormat="1" ht="30" customHeight="1">
      <c r="A9" s="23">
        <v>6</v>
      </c>
      <c r="B9" s="23">
        <v>600</v>
      </c>
      <c r="C9" s="25" t="s">
        <v>44</v>
      </c>
      <c r="D9" s="31"/>
    </row>
    <row r="10" spans="1:4" s="7" customFormat="1" ht="30" customHeight="1">
      <c r="A10" s="23">
        <v>7</v>
      </c>
      <c r="B10" s="23">
        <v>700</v>
      </c>
      <c r="C10" s="23" t="s">
        <v>13</v>
      </c>
      <c r="D10" s="31"/>
    </row>
    <row r="11" spans="1:4" s="7" customFormat="1" ht="32.25" customHeight="1">
      <c r="A11" s="23">
        <v>8</v>
      </c>
      <c r="B11" s="81" t="s">
        <v>35</v>
      </c>
      <c r="C11" s="81"/>
      <c r="D11" s="31">
        <f>SUM(D4:D10)</f>
        <v>0</v>
      </c>
    </row>
    <row r="12" spans="1:4" s="7" customFormat="1" ht="36.75" customHeight="1">
      <c r="A12" s="23">
        <v>9</v>
      </c>
      <c r="B12" s="81" t="s">
        <v>36</v>
      </c>
      <c r="C12" s="81"/>
      <c r="D12" s="31"/>
    </row>
    <row r="13" spans="1:4" s="7" customFormat="1" ht="36.75" customHeight="1">
      <c r="A13" s="23">
        <v>10</v>
      </c>
      <c r="B13" s="81" t="s">
        <v>37</v>
      </c>
      <c r="C13" s="81"/>
      <c r="D13" s="31">
        <f>ROUND(46680844*1.5/100,0)</f>
        <v>700213</v>
      </c>
    </row>
    <row r="14" spans="1:4" s="7" customFormat="1" ht="36.75" customHeight="1">
      <c r="A14" s="23">
        <v>11</v>
      </c>
      <c r="B14" s="83" t="s">
        <v>48</v>
      </c>
      <c r="C14" s="84"/>
      <c r="D14" s="31">
        <f>ROUND(D11-D12-D13,0)</f>
        <v>-700213</v>
      </c>
    </row>
    <row r="15" spans="1:4" s="7" customFormat="1" ht="36.75" customHeight="1">
      <c r="A15" s="23">
        <v>12</v>
      </c>
      <c r="B15" s="85" t="s">
        <v>49</v>
      </c>
      <c r="C15" s="86"/>
      <c r="D15" s="31">
        <f>ROUND(D14*3%,0)</f>
        <v>-21006</v>
      </c>
    </row>
    <row r="16" spans="1:4" s="7" customFormat="1" ht="36.75" customHeight="1">
      <c r="A16" s="23">
        <v>13</v>
      </c>
      <c r="B16" s="83" t="s">
        <v>50</v>
      </c>
      <c r="C16" s="84"/>
      <c r="D16" s="31">
        <f>D11+D15</f>
        <v>-21006</v>
      </c>
    </row>
    <row r="17" spans="1:4" ht="30" customHeight="1">
      <c r="A17" s="79"/>
      <c r="B17" s="80"/>
      <c r="C17" s="80"/>
      <c r="D17" s="80"/>
    </row>
  </sheetData>
  <sheetProtection password="E4F9" sheet="1"/>
  <mergeCells count="9">
    <mergeCell ref="A2:C2"/>
    <mergeCell ref="A17:D17"/>
    <mergeCell ref="B13:C13"/>
    <mergeCell ref="A1:D1"/>
    <mergeCell ref="B11:C11"/>
    <mergeCell ref="B12:C12"/>
    <mergeCell ref="B16:C16"/>
    <mergeCell ref="B14:C14"/>
    <mergeCell ref="B15:C15"/>
  </mergeCells>
  <printOptions horizontalCentered="1"/>
  <pageMargins left="0.7" right="0.7" top="0.83" bottom="1.4" header="0.3" footer="1.77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2017-11-29T01:31:46Z</cp:lastPrinted>
  <dcterms:created xsi:type="dcterms:W3CDTF">2008-04-07T07:00:19Z</dcterms:created>
  <dcterms:modified xsi:type="dcterms:W3CDTF">2017-11-29T02:20:24Z</dcterms:modified>
  <cp:category/>
  <cp:version/>
  <cp:contentType/>
  <cp:contentStatus/>
</cp:coreProperties>
</file>