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tabRatio="751" activeTab="2"/>
  </bookViews>
  <sheets>
    <sheet name="第100章" sheetId="1" r:id="rId1"/>
    <sheet name="第800章" sheetId="2" r:id="rId2"/>
    <sheet name="汇总表" sheetId="3" r:id="rId3"/>
  </sheets>
  <definedNames>
    <definedName name="_xlnm.Print_Area" localSheetId="1">'第800章'!$A$1:$F$21</definedName>
    <definedName name="_xlnm.Print_Area" localSheetId="2">'汇总表'!$A$1:$D$17</definedName>
    <definedName name="_xlnm.Print_Titles" localSheetId="1">'第800章'!$1:$4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<sst xmlns="http://schemas.openxmlformats.org/spreadsheetml/2006/main" count="100" uniqueCount="72">
  <si>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</si>
  <si>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</si>
  <si>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</si>
  <si>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</si>
  <si>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</si>
  <si>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</si>
  <si>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</si>
  <si>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</si>
  <si>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</si>
  <si>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</si>
  <si>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</si>
  <si>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</si>
  <si>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</si>
  <si>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</si>
  <si>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</si>
  <si>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</si>
  <si>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</si>
  <si>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</si>
  <si>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</si>
  <si>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</si>
  <si>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</si>
  <si>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</si>
  <si>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>-a</t>
  </si>
  <si>
    <t>-b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</si>
  <si>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</si>
  <si>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</si>
  <si>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</si>
  <si>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</si>
  <si>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</si>
  <si>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</si>
  <si>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</si>
  <si>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隧道</t>
  </si>
  <si>
    <t>安全设施及预埋管线</t>
  </si>
  <si>
    <t>绿化及环境保护</t>
  </si>
  <si>
    <t>已包含在清单合计中材料、工程设备、专业工程暂估价合计</t>
  </si>
  <si>
    <t/>
  </si>
  <si>
    <t>工程管理</t>
  </si>
  <si>
    <r>
      <t>已包含在清单合计中的安全生产费
（投标控制价上限的1.5%</t>
    </r>
    <r>
      <rPr>
        <sz val="12"/>
        <rFont val="宋体"/>
        <family val="0"/>
      </rPr>
      <t>）</t>
    </r>
  </si>
  <si>
    <t>桥梁、涵洞</t>
  </si>
  <si>
    <r>
      <t>清单  第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00章 合计   人民币</t>
    </r>
  </si>
  <si>
    <t>交通信号灯</t>
  </si>
  <si>
    <t>十字路口交通信号灯</t>
  </si>
  <si>
    <t>处</t>
  </si>
  <si>
    <t>京密引水渠跨河桥视频监控</t>
  </si>
  <si>
    <t>交调检测系统</t>
  </si>
  <si>
    <t>超声波交调检测</t>
  </si>
  <si>
    <t>悬臂式可变情报板</t>
  </si>
  <si>
    <t>应急池电气工程</t>
  </si>
  <si>
    <t>项</t>
  </si>
  <si>
    <t>管理、养护设施</t>
  </si>
  <si>
    <r>
      <t>清单     第</t>
    </r>
    <r>
      <rPr>
        <b/>
        <sz val="15"/>
        <rFont val="宋体"/>
        <family val="0"/>
      </rPr>
      <t>8</t>
    </r>
    <r>
      <rPr>
        <b/>
        <sz val="15"/>
        <rFont val="宋体"/>
        <family val="0"/>
      </rPr>
      <t xml:space="preserve">00章  </t>
    </r>
    <r>
      <rPr>
        <b/>
        <sz val="15"/>
        <rFont val="宋体"/>
        <family val="0"/>
      </rPr>
      <t>管理、养护设施</t>
    </r>
  </si>
  <si>
    <t>802-1</t>
  </si>
  <si>
    <t>监控系统</t>
  </si>
  <si>
    <t>803-1</t>
  </si>
  <si>
    <t>闯红灯监控系统</t>
  </si>
  <si>
    <r>
      <t>8</t>
    </r>
    <r>
      <rPr>
        <sz val="11"/>
        <color indexed="8"/>
        <rFont val="宋体"/>
        <family val="0"/>
      </rPr>
      <t>03-2</t>
    </r>
  </si>
  <si>
    <t>视频监控系统</t>
  </si>
  <si>
    <t>交通量调查系统</t>
  </si>
  <si>
    <t>804-1</t>
  </si>
  <si>
    <t>交通服务设施</t>
  </si>
  <si>
    <t>805-1</t>
  </si>
  <si>
    <t>应急池配套系统</t>
  </si>
  <si>
    <t>806-1</t>
  </si>
  <si>
    <t>清单合计减去材料、工程设备、专业工程暂估价、安全生产费合计(9-10-11=12)（评标价）</t>
  </si>
  <si>
    <r>
      <t>按上项（1</t>
    </r>
    <r>
      <rPr>
        <sz val="12"/>
        <rFont val="宋体"/>
        <family val="0"/>
      </rPr>
      <t>2</t>
    </r>
    <r>
      <rPr>
        <sz val="12"/>
        <rFont val="宋体"/>
        <family val="0"/>
      </rPr>
      <t>）金额的3</t>
    </r>
    <r>
      <rPr>
        <sz val="12"/>
        <rFont val="宋体"/>
        <family val="0"/>
      </rPr>
      <t>%</t>
    </r>
    <r>
      <rPr>
        <sz val="12"/>
        <rFont val="宋体"/>
        <family val="0"/>
      </rPr>
      <t>作为不可预见因素的暂定金额</t>
    </r>
  </si>
  <si>
    <r>
      <t>投标价（9+1</t>
    </r>
    <r>
      <rPr>
        <sz val="12"/>
        <rFont val="宋体"/>
        <family val="0"/>
      </rPr>
      <t>3</t>
    </r>
    <r>
      <rPr>
        <sz val="12"/>
        <rFont val="宋体"/>
        <family val="0"/>
      </rPr>
      <t>=1</t>
    </r>
    <r>
      <rPr>
        <sz val="12"/>
        <rFont val="宋体"/>
        <family val="0"/>
      </rPr>
      <t>4</t>
    </r>
    <r>
      <rPr>
        <sz val="12"/>
        <rFont val="宋体"/>
        <family val="0"/>
      </rPr>
      <t>）</t>
    </r>
  </si>
  <si>
    <r>
      <t>第100章至第</t>
    </r>
    <r>
      <rPr>
        <sz val="12"/>
        <rFont val="宋体"/>
        <family val="0"/>
      </rPr>
      <t>8</t>
    </r>
    <r>
      <rPr>
        <sz val="12"/>
        <rFont val="宋体"/>
        <family val="0"/>
      </rPr>
      <t>00章清单合计</t>
    </r>
  </si>
  <si>
    <r>
      <t>通怀路（京承高速-河防口）道路工程第五标段（K11+600-K16+000）-</t>
    </r>
    <r>
      <rPr>
        <sz val="12"/>
        <rFont val="宋体"/>
        <family val="0"/>
      </rPr>
      <t>机电</t>
    </r>
    <r>
      <rPr>
        <sz val="12"/>
        <rFont val="宋体"/>
        <family val="0"/>
      </rPr>
      <t>工程</t>
    </r>
  </si>
  <si>
    <t>交通信号系统</t>
  </si>
  <si>
    <t>十字路口闯红灯监控系统</t>
  </si>
  <si>
    <t>十字路口视频监控系统</t>
  </si>
  <si>
    <t>投标报价汇总表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</si>
</sst>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0.000"/>
    <numFmt numFmtId="184" formatCode="#0.00"/>
    <numFmt numFmtId="185" formatCode="#0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;[Red]0.00"/>
    <numFmt numFmtId="192" formatCode="0.000"/>
    <numFmt numFmtId="193" formatCode="#0.0"/>
    <numFmt numFmtId="194" formatCode="#0.0000"/>
    <numFmt numFmtId="195" formatCode="#0.00000"/>
    <numFmt numFmtId="196" formatCode="0.0"/>
    <numFmt numFmtId="197" formatCode="0_);[Red]\(0\)"/>
  </numFmts>
  <fonts count="35">
    <font>
      <sz val="12"/>
      <name val="宋体"/>
      <family val="0"/>
    </font>
    <font>
      <sz val="11"/>
      <color indexed="8"/>
      <name val="等线"/>
      <family val="0"/>
    </font>
    <font>
      <b/>
      <sz val="16"/>
      <name val="宋体"/>
      <family val="0"/>
    </font>
    <font>
      <b/>
      <sz val="10.5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u val="single"/>
      <sz val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6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9" borderId="5" applyNumberFormat="0" applyAlignment="0" applyProtection="0"/>
    <xf numFmtId="0" fontId="8" fillId="14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16" fillId="9" borderId="8" applyNumberFormat="0" applyAlignment="0" applyProtection="0"/>
    <xf numFmtId="0" fontId="22" fillId="3" borderId="5" applyNumberFormat="0" applyAlignment="0" applyProtection="0"/>
    <xf numFmtId="0" fontId="1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0" fillId="5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77" fontId="28" fillId="0" borderId="10" xfId="0" applyNumberFormat="1" applyFont="1" applyBorder="1" applyAlignment="1" applyProtection="1">
      <alignment horizontal="center" vertical="center" shrinkToFit="1"/>
      <protection hidden="1"/>
    </xf>
    <xf numFmtId="184" fontId="32" fillId="0" borderId="12" xfId="0" applyNumberFormat="1" applyFont="1" applyFill="1" applyBorder="1" applyAlignment="1" applyProtection="1">
      <alignment horizontal="center" vertical="center" wrapText="1"/>
      <protection/>
    </xf>
    <xf numFmtId="184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184" fontId="7" fillId="4" borderId="10" xfId="53" applyNumberFormat="1" applyFont="1" applyFill="1" applyBorder="1" applyAlignment="1" applyProtection="1">
      <alignment horizontal="right" vertical="center" wrapText="1"/>
      <protection/>
    </xf>
    <xf numFmtId="0" fontId="7" fillId="4" borderId="10" xfId="0" applyFont="1" applyFill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 horizontal="center" vertical="center" wrapText="1"/>
    </xf>
    <xf numFmtId="176" fontId="7" fillId="4" borderId="10" xfId="0" applyNumberFormat="1" applyFont="1" applyFill="1" applyBorder="1" applyAlignment="1">
      <alignment horizontal="center" vertical="center" shrinkToFit="1"/>
    </xf>
    <xf numFmtId="177" fontId="7" fillId="4" borderId="10" xfId="0" applyNumberFormat="1" applyFont="1" applyFill="1" applyBorder="1" applyAlignment="1">
      <alignment horizontal="center" vertical="center" shrinkToFit="1"/>
    </xf>
    <xf numFmtId="0" fontId="7" fillId="4" borderId="10" xfId="0" applyNumberFormat="1" applyFont="1" applyFill="1" applyBorder="1" applyAlignment="1">
      <alignment horizontal="center" vertical="center" wrapText="1"/>
    </xf>
    <xf numFmtId="197" fontId="7" fillId="4" borderId="10" xfId="0" applyNumberFormat="1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177" fontId="2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6" fontId="32" fillId="0" borderId="12" xfId="0" applyNumberFormat="1" applyFont="1" applyFill="1" applyBorder="1" applyAlignment="1" applyProtection="1">
      <alignment horizontal="center" vertical="center" shrinkToFit="1"/>
      <protection/>
    </xf>
    <xf numFmtId="176" fontId="32" fillId="0" borderId="10" xfId="0" applyNumberFormat="1" applyFont="1" applyFill="1" applyBorder="1" applyAlignment="1" applyProtection="1">
      <alignment horizontal="center" vertical="center" shrinkToFit="1"/>
      <protection/>
    </xf>
    <xf numFmtId="177" fontId="5" fillId="0" borderId="10" xfId="0" applyNumberFormat="1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 applyProtection="1">
      <alignment horizontal="center" vertical="center" shrinkToFit="1"/>
      <protection hidden="1"/>
    </xf>
  </cellXfs>
  <cellStyles count="6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2" xfId="48"/>
    <cellStyle name="常规 3" xfId="49"/>
    <cellStyle name="常规 4" xfId="50"/>
    <cellStyle name="常规 5" xfId="51"/>
    <cellStyle name="常规 6" xfId="52"/>
    <cellStyle name="常规 7" xfId="53"/>
    <cellStyle name="常规 8" xfId="54"/>
    <cellStyle name="常规 9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E13" sqref="E13"/>
    </sheetView>
  </sheetViews>
  <sheetFormatPr defaultColWidth="9.00390625" defaultRowHeight="14.25"/>
  <cols>
    <col min="1" max="1" width="9.50390625" style="1" customWidth="1"/>
    <col min="2" max="2" width="28.625" style="1" customWidth="1"/>
    <col min="3" max="3" width="9.00390625" style="1" customWidth="1"/>
    <col min="4" max="4" width="11.25390625" style="1" customWidth="1"/>
    <col min="5" max="5" width="11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16384" width="9.00390625" style="1" customWidth="1"/>
  </cols>
  <sheetData>
    <row r="1" spans="1:6" ht="39.75" customHeight="1">
      <c r="A1" s="45" t="s">
        <v>0</v>
      </c>
      <c r="B1" s="45"/>
      <c r="C1" s="45"/>
      <c r="D1" s="45"/>
      <c r="E1" s="45"/>
      <c r="F1" s="45"/>
    </row>
    <row r="2" spans="1:6" ht="34.5" customHeight="1">
      <c r="A2" s="1" t="s">
        <v>1</v>
      </c>
      <c r="B2" s="46" t="s">
        <v>67</v>
      </c>
      <c r="C2" s="47"/>
      <c r="D2" s="47"/>
      <c r="E2" s="50" t="s">
        <v>2</v>
      </c>
      <c r="F2" s="50"/>
    </row>
    <row r="3" spans="1:6" s="8" customFormat="1" ht="34.5" customHeight="1">
      <c r="A3" s="48" t="s">
        <v>3</v>
      </c>
      <c r="B3" s="48"/>
      <c r="C3" s="48"/>
      <c r="D3" s="48"/>
      <c r="E3" s="48"/>
      <c r="F3" s="48"/>
    </row>
    <row r="4" spans="1:6" ht="34.5" customHeight="1">
      <c r="A4" s="7" t="s">
        <v>4</v>
      </c>
      <c r="B4" s="24" t="s">
        <v>5</v>
      </c>
      <c r="C4" s="7" t="s">
        <v>6</v>
      </c>
      <c r="D4" s="7" t="s">
        <v>7</v>
      </c>
      <c r="E4" s="7" t="s">
        <v>8</v>
      </c>
      <c r="F4" s="7" t="s">
        <v>9</v>
      </c>
    </row>
    <row r="5" spans="1:6" ht="30.75" customHeight="1">
      <c r="A5" s="25">
        <v>102</v>
      </c>
      <c r="B5" s="26" t="s">
        <v>36</v>
      </c>
      <c r="C5" s="25" t="s">
        <v>35</v>
      </c>
      <c r="D5" s="10" t="s">
        <v>35</v>
      </c>
      <c r="E5" s="22"/>
      <c r="F5" s="21"/>
    </row>
    <row r="6" spans="1:6" ht="30.75" customHeight="1">
      <c r="A6" s="25" t="s">
        <v>10</v>
      </c>
      <c r="B6" s="26" t="s">
        <v>11</v>
      </c>
      <c r="C6" s="25" t="s">
        <v>12</v>
      </c>
      <c r="D6" s="10">
        <v>1</v>
      </c>
      <c r="E6" s="66"/>
      <c r="F6" s="21">
        <f>ROUND(D6*E6,0)</f>
        <v>0</v>
      </c>
    </row>
    <row r="7" spans="1:6" ht="30.75" customHeight="1">
      <c r="A7" s="27" t="s">
        <v>13</v>
      </c>
      <c r="B7" s="28" t="s">
        <v>14</v>
      </c>
      <c r="C7" s="25" t="s">
        <v>12</v>
      </c>
      <c r="D7" s="10">
        <v>1</v>
      </c>
      <c r="E7" s="66"/>
      <c r="F7" s="21">
        <f>ROUND(D7*E7,0)</f>
        <v>0</v>
      </c>
    </row>
    <row r="8" spans="1:6" ht="30.75" customHeight="1">
      <c r="A8" s="27" t="s">
        <v>15</v>
      </c>
      <c r="B8" s="28" t="s">
        <v>16</v>
      </c>
      <c r="C8" s="25" t="s">
        <v>12</v>
      </c>
      <c r="D8" s="10">
        <v>1</v>
      </c>
      <c r="E8" s="66"/>
      <c r="F8" s="21">
        <f>ROUND(D8*E8,0)</f>
        <v>0</v>
      </c>
    </row>
    <row r="9" spans="1:6" ht="30.75" customHeight="1">
      <c r="A9" s="25">
        <v>104</v>
      </c>
      <c r="B9" s="29" t="s">
        <v>18</v>
      </c>
      <c r="C9" s="25" t="s">
        <v>35</v>
      </c>
      <c r="D9" s="10"/>
      <c r="E9" s="66"/>
      <c r="F9" s="21"/>
    </row>
    <row r="10" spans="1:6" ht="30.75" customHeight="1">
      <c r="A10" s="25" t="s">
        <v>17</v>
      </c>
      <c r="B10" s="26" t="s">
        <v>18</v>
      </c>
      <c r="C10" s="25" t="s">
        <v>12</v>
      </c>
      <c r="D10" s="10">
        <v>1</v>
      </c>
      <c r="E10" s="66"/>
      <c r="F10" s="21">
        <f>ROUND(D10*E10,0)</f>
        <v>0</v>
      </c>
    </row>
    <row r="11" spans="1:14" s="32" customFormat="1" ht="36.75" customHeight="1">
      <c r="A11" s="49" t="s">
        <v>19</v>
      </c>
      <c r="B11" s="49"/>
      <c r="C11" s="49"/>
      <c r="D11" s="56">
        <f>ROUND(SUM(F6:F10),0)</f>
        <v>0</v>
      </c>
      <c r="E11" s="56"/>
      <c r="F11" s="30" t="s">
        <v>20</v>
      </c>
      <c r="G11" s="31"/>
      <c r="H11" s="31"/>
      <c r="I11" s="31"/>
      <c r="J11" s="31"/>
      <c r="K11" s="31"/>
      <c r="L11" s="31"/>
      <c r="M11" s="31"/>
      <c r="N11" s="31"/>
    </row>
    <row r="12" ht="32.25" customHeight="1"/>
    <row r="13" ht="25.5" customHeight="1">
      <c r="A13" s="9"/>
    </row>
  </sheetData>
  <sheetProtection password="C409" sheet="1"/>
  <protectedRanges>
    <protectedRange sqref="E6:E8 E10" name="区域1"/>
  </protectedRanges>
  <mergeCells count="6">
    <mergeCell ref="A1:F1"/>
    <mergeCell ref="B2:D2"/>
    <mergeCell ref="A3:F3"/>
    <mergeCell ref="A11:C11"/>
    <mergeCell ref="D11:E11"/>
    <mergeCell ref="E2:F2"/>
  </mergeCells>
  <printOptions/>
  <pageMargins left="0.7086614173228347" right="0.7086614173228347" top="0.7480314960629921" bottom="1.3385826771653544" header="0.31496062992125984" footer="3.1"/>
  <pageSetup fitToHeight="0" horizontalDpi="600" verticalDpi="600" orientation="portrait" paperSize="9" r:id="rId1"/>
  <headerFooter>
    <oddFooter xml:space="preserve">&amp;L&amp;"宋体,加粗"投标书签署人签字：&amp;"宋体,常规"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7">
      <selection activeCell="E25" sqref="E25"/>
    </sheetView>
  </sheetViews>
  <sheetFormatPr defaultColWidth="9.00390625" defaultRowHeight="14.25"/>
  <cols>
    <col min="1" max="1" width="9.125" style="18" customWidth="1"/>
    <col min="2" max="2" width="27.625" style="11" customWidth="1"/>
    <col min="3" max="3" width="7.625" style="11" customWidth="1"/>
    <col min="4" max="4" width="11.625" style="19" customWidth="1"/>
    <col min="5" max="5" width="10.50390625" style="20" bestFit="1" customWidth="1"/>
    <col min="6" max="6" width="11.625" style="20" customWidth="1"/>
    <col min="7" max="16384" width="9.00390625" style="11" customWidth="1"/>
  </cols>
  <sheetData>
    <row r="1" spans="1:6" ht="39.75" customHeight="1">
      <c r="A1" s="51" t="s">
        <v>0</v>
      </c>
      <c r="B1" s="51"/>
      <c r="C1" s="51"/>
      <c r="D1" s="51"/>
      <c r="E1" s="51"/>
      <c r="F1" s="51"/>
    </row>
    <row r="2" spans="1:6" ht="34.5" customHeight="1">
      <c r="A2" s="12" t="s">
        <v>1</v>
      </c>
      <c r="B2" s="52" t="str">
        <f>'第100章'!B2</f>
        <v>通怀路（京承高速-河防口）道路工程第五标段（K11+600-K16+000）-机电工程</v>
      </c>
      <c r="C2" s="52"/>
      <c r="D2" s="52"/>
      <c r="E2" s="53" t="s">
        <v>21</v>
      </c>
      <c r="F2" s="53"/>
    </row>
    <row r="3" spans="1:6" ht="36.75" customHeight="1">
      <c r="A3" s="48" t="s">
        <v>50</v>
      </c>
      <c r="B3" s="54"/>
      <c r="C3" s="54"/>
      <c r="D3" s="54"/>
      <c r="E3" s="54"/>
      <c r="F3" s="54"/>
    </row>
    <row r="4" spans="1:6" ht="37.5" customHeight="1">
      <c r="A4" s="13" t="s">
        <v>4</v>
      </c>
      <c r="B4" s="14" t="s">
        <v>5</v>
      </c>
      <c r="C4" s="14" t="s">
        <v>6</v>
      </c>
      <c r="D4" s="15" t="s">
        <v>7</v>
      </c>
      <c r="E4" s="16" t="s">
        <v>8</v>
      </c>
      <c r="F4" s="16" t="s">
        <v>9</v>
      </c>
    </row>
    <row r="5" spans="1:6" ht="29.25" customHeight="1">
      <c r="A5" s="39">
        <v>802</v>
      </c>
      <c r="B5" s="41" t="s">
        <v>68</v>
      </c>
      <c r="C5" s="35" t="s">
        <v>35</v>
      </c>
      <c r="D5" s="36"/>
      <c r="E5" s="34"/>
      <c r="F5" s="17"/>
    </row>
    <row r="6" spans="1:6" ht="29.25" customHeight="1">
      <c r="A6" s="42" t="s">
        <v>51</v>
      </c>
      <c r="B6" s="41" t="s">
        <v>40</v>
      </c>
      <c r="C6" s="35" t="s">
        <v>35</v>
      </c>
      <c r="D6" s="37"/>
      <c r="E6" s="23"/>
      <c r="F6" s="21"/>
    </row>
    <row r="7" spans="1:6" ht="29.25" customHeight="1">
      <c r="A7" s="35" t="s">
        <v>22</v>
      </c>
      <c r="B7" s="41" t="s">
        <v>41</v>
      </c>
      <c r="C7" s="42" t="s">
        <v>42</v>
      </c>
      <c r="D7" s="38">
        <v>3</v>
      </c>
      <c r="E7" s="67"/>
      <c r="F7" s="21">
        <f aca="true" t="shared" si="0" ref="F7:F20">ROUND(D7*E7,0)</f>
        <v>0</v>
      </c>
    </row>
    <row r="8" spans="1:6" ht="29.25" customHeight="1">
      <c r="A8" s="35">
        <v>803</v>
      </c>
      <c r="B8" s="41" t="s">
        <v>52</v>
      </c>
      <c r="C8" s="42"/>
      <c r="D8" s="38"/>
      <c r="E8" s="67"/>
      <c r="F8" s="21"/>
    </row>
    <row r="9" spans="1:6" ht="29.25" customHeight="1">
      <c r="A9" s="42" t="s">
        <v>53</v>
      </c>
      <c r="B9" s="41" t="s">
        <v>54</v>
      </c>
      <c r="C9" s="35" t="s">
        <v>35</v>
      </c>
      <c r="D9" s="37"/>
      <c r="E9" s="67"/>
      <c r="F9" s="21"/>
    </row>
    <row r="10" spans="1:6" ht="29.25" customHeight="1">
      <c r="A10" s="35" t="s">
        <v>22</v>
      </c>
      <c r="B10" s="41" t="s">
        <v>69</v>
      </c>
      <c r="C10" s="42" t="s">
        <v>42</v>
      </c>
      <c r="D10" s="38">
        <v>3</v>
      </c>
      <c r="E10" s="67"/>
      <c r="F10" s="21">
        <f t="shared" si="0"/>
        <v>0</v>
      </c>
    </row>
    <row r="11" spans="1:6" ht="29.25" customHeight="1">
      <c r="A11" s="42" t="s">
        <v>55</v>
      </c>
      <c r="B11" s="41" t="s">
        <v>56</v>
      </c>
      <c r="C11" s="42"/>
      <c r="D11" s="38"/>
      <c r="E11" s="67"/>
      <c r="F11" s="21"/>
    </row>
    <row r="12" spans="1:6" ht="29.25" customHeight="1">
      <c r="A12" s="35" t="s">
        <v>22</v>
      </c>
      <c r="B12" s="44" t="s">
        <v>70</v>
      </c>
      <c r="C12" s="42" t="s">
        <v>42</v>
      </c>
      <c r="D12" s="38">
        <v>3</v>
      </c>
      <c r="E12" s="67"/>
      <c r="F12" s="21">
        <f t="shared" si="0"/>
        <v>0</v>
      </c>
    </row>
    <row r="13" spans="1:6" ht="29.25" customHeight="1">
      <c r="A13" s="35" t="s">
        <v>23</v>
      </c>
      <c r="B13" s="44" t="s">
        <v>43</v>
      </c>
      <c r="C13" s="42" t="s">
        <v>42</v>
      </c>
      <c r="D13" s="38">
        <v>1</v>
      </c>
      <c r="E13" s="67"/>
      <c r="F13" s="21">
        <f t="shared" si="0"/>
        <v>0</v>
      </c>
    </row>
    <row r="14" spans="1:6" ht="29.25" customHeight="1">
      <c r="A14" s="35">
        <v>804</v>
      </c>
      <c r="B14" s="41" t="s">
        <v>57</v>
      </c>
      <c r="C14" s="42"/>
      <c r="D14" s="38"/>
      <c r="E14" s="67"/>
      <c r="F14" s="21"/>
    </row>
    <row r="15" spans="1:6" ht="32.25" customHeight="1">
      <c r="A15" s="42" t="s">
        <v>58</v>
      </c>
      <c r="B15" s="41" t="s">
        <v>44</v>
      </c>
      <c r="C15" s="35" t="s">
        <v>35</v>
      </c>
      <c r="D15" s="40"/>
      <c r="E15" s="67"/>
      <c r="F15" s="21"/>
    </row>
    <row r="16" spans="1:6" ht="29.25" customHeight="1">
      <c r="A16" s="35" t="s">
        <v>22</v>
      </c>
      <c r="B16" s="41" t="s">
        <v>45</v>
      </c>
      <c r="C16" s="42" t="s">
        <v>42</v>
      </c>
      <c r="D16" s="38">
        <v>1</v>
      </c>
      <c r="E16" s="67"/>
      <c r="F16" s="21">
        <f t="shared" si="0"/>
        <v>0</v>
      </c>
    </row>
    <row r="17" spans="1:6" ht="29.25" customHeight="1">
      <c r="A17" s="35">
        <v>805</v>
      </c>
      <c r="B17" s="41" t="s">
        <v>59</v>
      </c>
      <c r="C17" s="42"/>
      <c r="D17" s="38"/>
      <c r="E17" s="67"/>
      <c r="F17" s="21"/>
    </row>
    <row r="18" spans="1:6" ht="29.25" customHeight="1">
      <c r="A18" s="42" t="s">
        <v>60</v>
      </c>
      <c r="B18" s="41" t="s">
        <v>46</v>
      </c>
      <c r="C18" s="42" t="s">
        <v>42</v>
      </c>
      <c r="D18" s="38">
        <v>1</v>
      </c>
      <c r="E18" s="67"/>
      <c r="F18" s="21">
        <f t="shared" si="0"/>
        <v>0</v>
      </c>
    </row>
    <row r="19" spans="1:6" ht="29.25" customHeight="1">
      <c r="A19" s="42">
        <v>806</v>
      </c>
      <c r="B19" s="41" t="s">
        <v>61</v>
      </c>
      <c r="C19" s="42"/>
      <c r="D19" s="38"/>
      <c r="E19" s="67"/>
      <c r="F19" s="21"/>
    </row>
    <row r="20" spans="1:6" ht="29.25" customHeight="1">
      <c r="A20" s="42" t="s">
        <v>62</v>
      </c>
      <c r="B20" s="41" t="s">
        <v>47</v>
      </c>
      <c r="C20" s="42" t="s">
        <v>48</v>
      </c>
      <c r="D20" s="38">
        <v>1</v>
      </c>
      <c r="E20" s="67"/>
      <c r="F20" s="21">
        <f t="shared" si="0"/>
        <v>0</v>
      </c>
    </row>
    <row r="21" spans="1:6" s="32" customFormat="1" ht="36.75" customHeight="1">
      <c r="A21" s="55" t="s">
        <v>39</v>
      </c>
      <c r="B21" s="49"/>
      <c r="C21" s="49"/>
      <c r="D21" s="56">
        <f>ROUND(SUM(F5:F20),0)</f>
        <v>0</v>
      </c>
      <c r="E21" s="56"/>
      <c r="F21" s="33" t="s">
        <v>20</v>
      </c>
    </row>
  </sheetData>
  <sheetProtection password="C409" sheet="1"/>
  <protectedRanges>
    <protectedRange sqref="E7 E10 E12:E13 E16 E18 E20" name="区域1"/>
  </protectedRanges>
  <mergeCells count="6">
    <mergeCell ref="A1:F1"/>
    <mergeCell ref="B2:D2"/>
    <mergeCell ref="E2:F2"/>
    <mergeCell ref="A3:F3"/>
    <mergeCell ref="A21:C21"/>
    <mergeCell ref="D21:E21"/>
  </mergeCells>
  <printOptions horizontalCentered="1"/>
  <pageMargins left="0.7480314960629921" right="0.7480314960629921" top="0.4724409448818898" bottom="1.3385826771653544" header="0.31496062992125984" footer="0.9055118110236221"/>
  <pageSetup horizontalDpi="600" verticalDpi="600" orientation="portrait" paperSize="9" r:id="rId1"/>
  <headerFooter alignWithMargins="0">
    <oddFooter xml:space="preserve">&amp;L&amp;"宋体,加粗"投标书签署人签字： &amp;"宋体,常规"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8.00390625" style="2" customWidth="1"/>
    <col min="2" max="2" width="10.125" style="2" customWidth="1"/>
    <col min="3" max="3" width="43.50390625" style="2" customWidth="1"/>
    <col min="4" max="4" width="19.50390625" style="2" customWidth="1"/>
    <col min="5" max="250" width="9.00390625" style="2" customWidth="1"/>
  </cols>
  <sheetData>
    <row r="1" spans="1:4" ht="34.5" customHeight="1">
      <c r="A1" s="61" t="s">
        <v>71</v>
      </c>
      <c r="B1" s="61"/>
      <c r="C1" s="61"/>
      <c r="D1" s="61"/>
    </row>
    <row r="2" spans="1:4" ht="29.25" customHeight="1">
      <c r="A2" s="62" t="str">
        <f>"工程名称："&amp;'第100章'!B2</f>
        <v>工程名称：通怀路（京承高速-河防口）道路工程第五标段（K11+600-K16+000）-机电工程</v>
      </c>
      <c r="B2" s="62"/>
      <c r="C2" s="62"/>
      <c r="D2" s="3" t="s">
        <v>21</v>
      </c>
    </row>
    <row r="3" spans="1:4" ht="30.75" customHeight="1">
      <c r="A3" s="4" t="s">
        <v>24</v>
      </c>
      <c r="B3" s="4" t="s">
        <v>25</v>
      </c>
      <c r="C3" s="4" t="s">
        <v>26</v>
      </c>
      <c r="D3" s="5" t="s">
        <v>27</v>
      </c>
    </row>
    <row r="4" spans="1:4" s="1" customFormat="1" ht="30.75" customHeight="1">
      <c r="A4" s="6">
        <v>1</v>
      </c>
      <c r="B4" s="6">
        <v>100</v>
      </c>
      <c r="C4" s="6" t="s">
        <v>28</v>
      </c>
      <c r="D4" s="68">
        <f>'第100章'!D11</f>
        <v>0</v>
      </c>
    </row>
    <row r="5" spans="1:4" s="1" customFormat="1" ht="30.75" customHeight="1">
      <c r="A5" s="6">
        <v>2</v>
      </c>
      <c r="B5" s="6">
        <v>200</v>
      </c>
      <c r="C5" s="6" t="s">
        <v>29</v>
      </c>
      <c r="D5" s="68"/>
    </row>
    <row r="6" spans="1:4" s="1" customFormat="1" ht="30.75" customHeight="1">
      <c r="A6" s="6">
        <v>3</v>
      </c>
      <c r="B6" s="6">
        <v>300</v>
      </c>
      <c r="C6" s="6" t="s">
        <v>30</v>
      </c>
      <c r="D6" s="68"/>
    </row>
    <row r="7" spans="1:4" s="1" customFormat="1" ht="30.75" customHeight="1">
      <c r="A7" s="6">
        <v>4</v>
      </c>
      <c r="B7" s="6">
        <v>400</v>
      </c>
      <c r="C7" s="6" t="s">
        <v>38</v>
      </c>
      <c r="D7" s="68"/>
    </row>
    <row r="8" spans="1:4" s="1" customFormat="1" ht="30.75" customHeight="1">
      <c r="A8" s="6">
        <v>5</v>
      </c>
      <c r="B8" s="6">
        <v>500</v>
      </c>
      <c r="C8" s="6" t="s">
        <v>31</v>
      </c>
      <c r="D8" s="68"/>
    </row>
    <row r="9" spans="1:4" s="1" customFormat="1" ht="30.75" customHeight="1">
      <c r="A9" s="6">
        <v>6</v>
      </c>
      <c r="B9" s="6">
        <v>600</v>
      </c>
      <c r="C9" s="6" t="s">
        <v>32</v>
      </c>
      <c r="D9" s="68"/>
    </row>
    <row r="10" spans="1:4" s="1" customFormat="1" ht="30.75" customHeight="1">
      <c r="A10" s="6">
        <v>7</v>
      </c>
      <c r="B10" s="6">
        <v>700</v>
      </c>
      <c r="C10" s="6" t="s">
        <v>33</v>
      </c>
      <c r="D10" s="68"/>
    </row>
    <row r="11" spans="1:4" s="1" customFormat="1" ht="30.75" customHeight="1">
      <c r="A11" s="6">
        <v>8</v>
      </c>
      <c r="B11" s="6">
        <v>800</v>
      </c>
      <c r="C11" s="43" t="s">
        <v>49</v>
      </c>
      <c r="D11" s="68">
        <f>'第800章'!D21</f>
        <v>0</v>
      </c>
    </row>
    <row r="12" spans="1:4" s="1" customFormat="1" ht="32.25" customHeight="1">
      <c r="A12" s="6">
        <v>9</v>
      </c>
      <c r="B12" s="57" t="s">
        <v>66</v>
      </c>
      <c r="C12" s="58"/>
      <c r="D12" s="69">
        <f>SUM(D4:D11)</f>
        <v>0</v>
      </c>
    </row>
    <row r="13" spans="1:4" s="1" customFormat="1" ht="32.25" customHeight="1">
      <c r="A13" s="6">
        <v>10</v>
      </c>
      <c r="B13" s="58" t="s">
        <v>34</v>
      </c>
      <c r="C13" s="58"/>
      <c r="D13" s="69"/>
    </row>
    <row r="14" spans="1:4" s="1" customFormat="1" ht="33.75" customHeight="1">
      <c r="A14" s="6">
        <v>11</v>
      </c>
      <c r="B14" s="63" t="s">
        <v>37</v>
      </c>
      <c r="C14" s="58"/>
      <c r="D14" s="69">
        <f>ROUND((3506129*1.5%),)</f>
        <v>52592</v>
      </c>
    </row>
    <row r="15" spans="1:4" s="1" customFormat="1" ht="32.25" customHeight="1">
      <c r="A15" s="6">
        <v>12</v>
      </c>
      <c r="B15" s="64" t="s">
        <v>63</v>
      </c>
      <c r="C15" s="65"/>
      <c r="D15" s="69">
        <f>ROUND(D12-D13-D14,0)</f>
        <v>-52592</v>
      </c>
    </row>
    <row r="16" spans="1:4" s="1" customFormat="1" ht="32.25" customHeight="1">
      <c r="A16" s="6">
        <v>13</v>
      </c>
      <c r="B16" s="57" t="s">
        <v>64</v>
      </c>
      <c r="C16" s="58"/>
      <c r="D16" s="69">
        <f>ROUND(D15*3%,0)</f>
        <v>-1578</v>
      </c>
    </row>
    <row r="17" spans="1:4" s="1" customFormat="1" ht="32.25" customHeight="1">
      <c r="A17" s="6">
        <v>14</v>
      </c>
      <c r="B17" s="57" t="s">
        <v>65</v>
      </c>
      <c r="C17" s="58"/>
      <c r="D17" s="69">
        <f>D12+D16</f>
        <v>-1578</v>
      </c>
    </row>
    <row r="18" spans="1:4" ht="30" customHeight="1">
      <c r="A18" s="59"/>
      <c r="B18" s="60"/>
      <c r="C18" s="60"/>
      <c r="D18" s="60"/>
    </row>
  </sheetData>
  <sheetProtection password="C409" sheet="1"/>
  <mergeCells count="9">
    <mergeCell ref="B16:C16"/>
    <mergeCell ref="B17:C17"/>
    <mergeCell ref="A18:D18"/>
    <mergeCell ref="A1:D1"/>
    <mergeCell ref="A2:C2"/>
    <mergeCell ref="B12:C12"/>
    <mergeCell ref="B13:C13"/>
    <mergeCell ref="B14:C14"/>
    <mergeCell ref="B15:C15"/>
  </mergeCells>
  <printOptions horizontalCentered="1"/>
  <pageMargins left="0.7086614173228347" right="0.7086614173228347" top="0.67" bottom="0.6692913385826772" header="0.31496062992125984" footer="2.52"/>
  <pageSetup horizontalDpi="300" verticalDpi="300" orientation="portrait" paperSize="9" r:id="rId1"/>
  <headerFooter alignWithMargins="0">
    <oddFooter xml:space="preserve">&amp;L&amp;"宋体,加粗"投标书签署人签字： &amp;"宋体,常规"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2020-08-19T02:36:27Z</cp:lastPrinted>
  <dcterms:created xsi:type="dcterms:W3CDTF">2008-04-07T07:00:19Z</dcterms:created>
  <dcterms:modified xsi:type="dcterms:W3CDTF">2020-09-07T00:37:19Z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