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8430" tabRatio="610" activeTab="0"/>
  </bookViews>
  <sheets>
    <sheet name="第100章-科印泵站" sheetId="1" r:id="rId1"/>
    <sheet name="第100章-白庙泵站" sheetId="2" r:id="rId2"/>
    <sheet name="第600章-科印泵站" sheetId="3" r:id="rId3"/>
    <sheet name="第600章-白庙泵站" sheetId="4" r:id="rId4"/>
    <sheet name="汇总表" sheetId="5" r:id="rId5"/>
  </sheets>
  <definedNames>
    <definedName name="_xlnm.Print_Titles" localSheetId="3">'第600章-白庙泵站'!$1:$4</definedName>
    <definedName name="_xlnm.Print_Titles" localSheetId="2">'第600章-科印泵站'!$1:$4</definedName>
  </definedNames>
  <calcPr fullCalcOnLoad="1"/>
</workbook>
</file>

<file path=xl/sharedStrings.xml><?xml version="1.0" encoding="utf-8"?>
<sst xmlns="http://schemas.openxmlformats.org/spreadsheetml/2006/main" count="185" uniqueCount="88">
  <si>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</si>
  <si>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</si>
  <si>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</si>
  <si>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</si>
  <si>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</si>
  <si>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</si>
  <si>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</si>
  <si>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</si>
  <si>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</si>
  <si>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</si>
  <si>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</si>
  <si>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</si>
  <si>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隧道</t>
  </si>
  <si>
    <t>绿化及环境保护</t>
  </si>
  <si>
    <t>工程名称：</t>
  </si>
  <si>
    <t>元</t>
  </si>
  <si>
    <t>金额（元）</t>
  </si>
  <si>
    <t>子目号</t>
  </si>
  <si>
    <t>子目名称</t>
  </si>
  <si>
    <t>102-1</t>
  </si>
  <si>
    <t>总额</t>
  </si>
  <si>
    <t>安全生产费</t>
  </si>
  <si>
    <t>104-1</t>
  </si>
  <si>
    <t>102-2</t>
  </si>
  <si>
    <t>竣工文件</t>
  </si>
  <si>
    <t>施工环保费</t>
  </si>
  <si>
    <t>102-3</t>
  </si>
  <si>
    <t>已包含在清单合计中材料、工程设备、专业工程暂估价合计</t>
  </si>
  <si>
    <t>已包含在清单合计中的安全生产费(非竞争性部分)</t>
  </si>
  <si>
    <t>安全设施及预埋管线</t>
  </si>
  <si>
    <t>个</t>
  </si>
  <si>
    <t/>
  </si>
  <si>
    <t>路基</t>
  </si>
  <si>
    <t>路面</t>
  </si>
  <si>
    <t>桥梁、涵洞</t>
  </si>
  <si>
    <t>台</t>
  </si>
  <si>
    <t>套</t>
  </si>
  <si>
    <t xml:space="preserve"> 货币单位：人民币元</t>
  </si>
  <si>
    <t>通州区科印泵站、白庙泵站桥区水位监测预警系统外场设备建设工程</t>
  </si>
  <si>
    <t>承包人驻地建设</t>
  </si>
  <si>
    <t>609-1</t>
  </si>
  <si>
    <t>可变情报板信息发布设备</t>
  </si>
  <si>
    <t>处</t>
  </si>
  <si>
    <t xml:space="preserve"> -a</t>
  </si>
  <si>
    <t>F型可变情报板立柱及基础</t>
  </si>
  <si>
    <t xml:space="preserve"> -b</t>
  </si>
  <si>
    <t>光电转换器</t>
  </si>
  <si>
    <t xml:space="preserve"> -c</t>
  </si>
  <si>
    <t>串口服务器</t>
  </si>
  <si>
    <t xml:space="preserve"> -d</t>
  </si>
  <si>
    <t>避雷设备</t>
  </si>
  <si>
    <t xml:space="preserve"> -e</t>
  </si>
  <si>
    <t>接地工程</t>
  </si>
  <si>
    <t xml:space="preserve"> -f</t>
  </si>
  <si>
    <t>前端设备机箱报警系统</t>
  </si>
  <si>
    <t xml:space="preserve"> -g</t>
  </si>
  <si>
    <t>为完成本工程所需的其他辅助设备、材料</t>
  </si>
  <si>
    <t xml:space="preserve"> -h</t>
  </si>
  <si>
    <t>接线手孔</t>
  </si>
  <si>
    <t xml:space="preserve"> -i</t>
  </si>
  <si>
    <t>交换机</t>
  </si>
  <si>
    <t>609-2</t>
  </si>
  <si>
    <t>水位监测设备安装</t>
  </si>
  <si>
    <t>609-3</t>
  </si>
  <si>
    <t>通讯光缆敷设</t>
  </si>
  <si>
    <t>米</t>
  </si>
  <si>
    <t>609-4</t>
  </si>
  <si>
    <t>电缆敷设</t>
  </si>
  <si>
    <t>609-5</t>
  </si>
  <si>
    <t>集成费</t>
  </si>
  <si>
    <t>项</t>
  </si>
  <si>
    <r>
      <t>清单   第6</t>
    </r>
    <r>
      <rPr>
        <b/>
        <sz val="16"/>
        <rFont val="宋体"/>
        <family val="0"/>
      </rPr>
      <t>00章  安全设施及预埋管线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科印泵站</t>
    </r>
    <r>
      <rPr>
        <b/>
        <sz val="16"/>
        <rFont val="宋体"/>
        <family val="0"/>
      </rPr>
      <t>)</t>
    </r>
  </si>
  <si>
    <r>
      <t>清单   第100章   总则(</t>
    </r>
    <r>
      <rPr>
        <b/>
        <sz val="16"/>
        <rFont val="宋体"/>
        <family val="0"/>
      </rPr>
      <t>白庙泵站</t>
    </r>
    <r>
      <rPr>
        <b/>
        <sz val="16"/>
        <rFont val="宋体"/>
        <family val="0"/>
      </rPr>
      <t>)</t>
    </r>
  </si>
  <si>
    <r>
      <t>清单   第100章   总则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科印泵站</t>
    </r>
    <r>
      <rPr>
        <b/>
        <sz val="16"/>
        <rFont val="宋体"/>
        <family val="0"/>
      </rPr>
      <t>)</t>
    </r>
  </si>
  <si>
    <r>
      <t>清单   第6</t>
    </r>
    <r>
      <rPr>
        <b/>
        <sz val="16"/>
        <rFont val="宋体"/>
        <family val="0"/>
      </rPr>
      <t>00章  安全设施及预埋管线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白庙泵站</t>
    </r>
    <r>
      <rPr>
        <b/>
        <sz val="16"/>
        <rFont val="宋体"/>
        <family val="0"/>
      </rPr>
      <t>)</t>
    </r>
  </si>
  <si>
    <t>门架式可变情报板立柱及基础</t>
  </si>
  <si>
    <t xml:space="preserve"> -j</t>
  </si>
  <si>
    <r>
      <t>第100章至第</t>
    </r>
    <r>
      <rPr>
        <sz val="12"/>
        <rFont val="宋体"/>
        <family val="0"/>
      </rPr>
      <t>7</t>
    </r>
    <r>
      <rPr>
        <sz val="12"/>
        <rFont val="宋体"/>
        <family val="0"/>
      </rPr>
      <t>00章清单合计</t>
    </r>
  </si>
  <si>
    <r>
      <t>清单合计减去材料、工程设备、专业工程暂估价、安全生产费（非竞争性部分）合计(</t>
    </r>
    <r>
      <rPr>
        <sz val="12"/>
        <rFont val="宋体"/>
        <family val="0"/>
      </rPr>
      <t>8</t>
    </r>
    <r>
      <rPr>
        <sz val="12"/>
        <rFont val="宋体"/>
        <family val="0"/>
      </rPr>
      <t>-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=1</t>
    </r>
    <r>
      <rPr>
        <sz val="12"/>
        <rFont val="宋体"/>
        <family val="0"/>
      </rPr>
      <t>1</t>
    </r>
    <r>
      <rPr>
        <sz val="12"/>
        <rFont val="宋体"/>
        <family val="0"/>
      </rPr>
      <t>)（评标价）</t>
    </r>
  </si>
  <si>
    <r>
      <t>按上项（1</t>
    </r>
    <r>
      <rPr>
        <sz val="12"/>
        <rFont val="宋体"/>
        <family val="0"/>
      </rPr>
      <t>1</t>
    </r>
    <r>
      <rPr>
        <sz val="12"/>
        <rFont val="宋体"/>
        <family val="0"/>
      </rPr>
      <t>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</t>
    </r>
    <r>
      <rPr>
        <sz val="12"/>
        <rFont val="宋体"/>
        <family val="0"/>
      </rPr>
      <t>作为不可预见因素的暂定金额</t>
    </r>
  </si>
  <si>
    <r>
      <t>投标价（</t>
    </r>
    <r>
      <rPr>
        <sz val="12"/>
        <rFont val="宋体"/>
        <family val="0"/>
      </rPr>
      <t>8</t>
    </r>
    <r>
      <rPr>
        <sz val="12"/>
        <rFont val="宋体"/>
        <family val="0"/>
      </rPr>
      <t>+1</t>
    </r>
    <r>
      <rPr>
        <sz val="12"/>
        <rFont val="宋体"/>
        <family val="0"/>
      </rPr>
      <t>2</t>
    </r>
    <r>
      <rPr>
        <sz val="12"/>
        <rFont val="宋体"/>
        <family val="0"/>
      </rPr>
      <t>=1</t>
    </r>
    <r>
      <rPr>
        <sz val="12"/>
        <rFont val="宋体"/>
        <family val="0"/>
      </rPr>
      <t>3</t>
    </r>
    <r>
      <rPr>
        <sz val="12"/>
        <rFont val="宋体"/>
        <family val="0"/>
      </rPr>
      <t>）</t>
    </r>
  </si>
  <si>
    <t>科印泵站</t>
  </si>
  <si>
    <t>白庙泵站</t>
  </si>
  <si>
    <t>合计金额
（元）</t>
  </si>
  <si>
    <r>
      <t>清单  第100章 合计</t>
    </r>
    <r>
      <rPr>
        <sz val="12"/>
        <rFont val="宋体"/>
        <family val="0"/>
      </rPr>
      <t>(</t>
    </r>
    <r>
      <rPr>
        <sz val="12"/>
        <rFont val="宋体"/>
        <family val="0"/>
      </rPr>
      <t>科印泵站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 人民币</t>
    </r>
  </si>
  <si>
    <r>
      <t>清单  第6</t>
    </r>
    <r>
      <rPr>
        <sz val="12"/>
        <rFont val="宋体"/>
        <family val="0"/>
      </rPr>
      <t>00章 合计</t>
    </r>
    <r>
      <rPr>
        <sz val="12"/>
        <rFont val="宋体"/>
        <family val="0"/>
      </rPr>
      <t>(</t>
    </r>
    <r>
      <rPr>
        <sz val="12"/>
        <rFont val="宋体"/>
        <family val="0"/>
      </rPr>
      <t>科印泵站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 人民币</t>
    </r>
  </si>
  <si>
    <r>
      <t>清单  第100章 合计</t>
    </r>
    <r>
      <rPr>
        <sz val="12"/>
        <rFont val="宋体"/>
        <family val="0"/>
      </rPr>
      <t>(</t>
    </r>
    <r>
      <rPr>
        <sz val="12"/>
        <rFont val="宋体"/>
        <family val="0"/>
      </rPr>
      <t>白庙泵站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 人民币</t>
    </r>
  </si>
  <si>
    <r>
      <t>清单  第6</t>
    </r>
    <r>
      <rPr>
        <sz val="12"/>
        <rFont val="宋体"/>
        <family val="0"/>
      </rPr>
      <t>00章 合计</t>
    </r>
    <r>
      <rPr>
        <sz val="12"/>
        <rFont val="宋体"/>
        <family val="0"/>
      </rPr>
      <t>(</t>
    </r>
    <r>
      <rPr>
        <sz val="12"/>
        <rFont val="宋体"/>
        <family val="0"/>
      </rPr>
      <t>白庙泵站</t>
    </r>
    <r>
      <rPr>
        <sz val="12"/>
        <rFont val="宋体"/>
        <family val="0"/>
      </rPr>
      <t>)</t>
    </r>
    <r>
      <rPr>
        <sz val="12"/>
        <rFont val="宋体"/>
        <family val="0"/>
      </rPr>
      <t xml:space="preserve">   人民币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</si>
</sst>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0.000"/>
    <numFmt numFmtId="207" formatCode="0_ ;[Red]\-0\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shrinkToFit="1"/>
    </xf>
    <xf numFmtId="184" fontId="0" fillId="0" borderId="10" xfId="0" applyNumberFormat="1" applyFont="1" applyFill="1" applyBorder="1" applyAlignment="1">
      <alignment horizontal="center" vertical="center" shrinkToFit="1"/>
    </xf>
    <xf numFmtId="185" fontId="9" fillId="0" borderId="10" xfId="0" applyNumberFormat="1" applyFont="1" applyFill="1" applyBorder="1" applyAlignment="1">
      <alignment horizontal="center" vertical="center" wrapText="1"/>
    </xf>
    <xf numFmtId="205" fontId="0" fillId="0" borderId="10" xfId="0" applyNumberFormat="1" applyFont="1" applyFill="1" applyBorder="1" applyAlignment="1">
      <alignment horizontal="center" vertical="center" shrinkToFit="1"/>
    </xf>
    <xf numFmtId="207" fontId="0" fillId="0" borderId="10" xfId="0" applyNumberFormat="1" applyFont="1" applyFill="1" applyBorder="1" applyAlignment="1">
      <alignment horizontal="center" vertical="center" shrinkToFit="1"/>
    </xf>
    <xf numFmtId="185" fontId="9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184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85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9.125" style="7" customWidth="1"/>
    <col min="2" max="2" width="27.625" style="7" customWidth="1"/>
    <col min="3" max="3" width="8.625" style="7" customWidth="1"/>
    <col min="4" max="6" width="11.625" style="7" customWidth="1"/>
    <col min="7" max="7" width="9.00390625" style="7" customWidth="1"/>
    <col min="8" max="8" width="11.625" style="7" bestFit="1" customWidth="1"/>
    <col min="9" max="16384" width="9.00390625" style="7" customWidth="1"/>
  </cols>
  <sheetData>
    <row r="1" spans="1:6" ht="48" customHeight="1">
      <c r="A1" s="42" t="s">
        <v>0</v>
      </c>
      <c r="B1" s="42"/>
      <c r="C1" s="42"/>
      <c r="D1" s="42"/>
      <c r="E1" s="42"/>
      <c r="F1" s="42"/>
    </row>
    <row r="2" spans="1:5" ht="33" customHeight="1">
      <c r="A2" s="7" t="s">
        <v>14</v>
      </c>
      <c r="B2" s="43" t="s">
        <v>38</v>
      </c>
      <c r="C2" s="44"/>
      <c r="D2" s="44"/>
      <c r="E2" s="7" t="s">
        <v>5</v>
      </c>
    </row>
    <row r="3" spans="1:6" s="8" customFormat="1" ht="39" customHeight="1">
      <c r="A3" s="45" t="s">
        <v>73</v>
      </c>
      <c r="B3" s="46"/>
      <c r="C3" s="46"/>
      <c r="D3" s="46"/>
      <c r="E3" s="46"/>
      <c r="F3" s="46"/>
    </row>
    <row r="4" spans="1:6" ht="36" customHeight="1">
      <c r="A4" s="9" t="s">
        <v>17</v>
      </c>
      <c r="B4" s="9" t="s">
        <v>18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ht="39.75" customHeight="1">
      <c r="A5" s="21" t="s">
        <v>19</v>
      </c>
      <c r="B5" s="22" t="s">
        <v>24</v>
      </c>
      <c r="C5" s="21" t="s">
        <v>20</v>
      </c>
      <c r="D5" s="30">
        <v>1</v>
      </c>
      <c r="E5" s="33"/>
      <c r="F5" s="34">
        <f>ROUND(D5*E5,0)</f>
        <v>0</v>
      </c>
    </row>
    <row r="6" spans="1:6" ht="39.75" customHeight="1">
      <c r="A6" s="21" t="s">
        <v>23</v>
      </c>
      <c r="B6" s="22" t="s">
        <v>25</v>
      </c>
      <c r="C6" s="21" t="s">
        <v>20</v>
      </c>
      <c r="D6" s="30">
        <v>1</v>
      </c>
      <c r="E6" s="35"/>
      <c r="F6" s="34">
        <f>ROUND(D6*E6,0)</f>
        <v>0</v>
      </c>
    </row>
    <row r="7" spans="1:6" ht="39.75" customHeight="1">
      <c r="A7" s="21" t="s">
        <v>26</v>
      </c>
      <c r="B7" s="22" t="s">
        <v>21</v>
      </c>
      <c r="C7" s="21" t="s">
        <v>20</v>
      </c>
      <c r="D7" s="30">
        <v>1</v>
      </c>
      <c r="E7" s="35"/>
      <c r="F7" s="34">
        <f>ROUND(D7*E7,0)</f>
        <v>0</v>
      </c>
    </row>
    <row r="8" spans="1:6" ht="39.75" customHeight="1">
      <c r="A8" s="21" t="s">
        <v>22</v>
      </c>
      <c r="B8" s="36" t="s">
        <v>39</v>
      </c>
      <c r="C8" s="21" t="s">
        <v>20</v>
      </c>
      <c r="D8" s="30">
        <v>1</v>
      </c>
      <c r="E8" s="35"/>
      <c r="F8" s="34">
        <f>ROUND(D8*E8,0)</f>
        <v>0</v>
      </c>
    </row>
    <row r="9" spans="1:14" ht="39" customHeight="1">
      <c r="A9" s="47" t="s">
        <v>84</v>
      </c>
      <c r="B9" s="48"/>
      <c r="C9" s="48"/>
      <c r="D9" s="49">
        <f>ROUND(SUM(F5:F8),0)</f>
        <v>0</v>
      </c>
      <c r="E9" s="49"/>
      <c r="F9" s="10" t="s">
        <v>15</v>
      </c>
      <c r="G9" s="11"/>
      <c r="H9" s="11"/>
      <c r="I9" s="11"/>
      <c r="J9" s="11"/>
      <c r="K9" s="11"/>
      <c r="L9" s="11"/>
      <c r="M9" s="11"/>
      <c r="N9" s="11"/>
    </row>
    <row r="10" ht="32.25" customHeight="1"/>
    <row r="11" ht="25.5" customHeight="1">
      <c r="A11" s="12"/>
    </row>
  </sheetData>
  <sheetProtection password="E176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 horizontalCentered="1"/>
  <pageMargins left="0.7086614173228347" right="0.7086614173228347" top="0.7480314960629921" bottom="1.220472440944882" header="0.31496062992125984" footer="3.26771653543307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I7" sqref="I7"/>
    </sheetView>
  </sheetViews>
  <sheetFormatPr defaultColWidth="9.00390625" defaultRowHeight="14.25"/>
  <cols>
    <col min="1" max="1" width="9.125" style="7" customWidth="1"/>
    <col min="2" max="2" width="27.625" style="7" customWidth="1"/>
    <col min="3" max="3" width="8.625" style="7" customWidth="1"/>
    <col min="4" max="6" width="11.625" style="7" customWidth="1"/>
    <col min="7" max="7" width="9.00390625" style="7" customWidth="1"/>
    <col min="8" max="8" width="11.625" style="7" bestFit="1" customWidth="1"/>
    <col min="9" max="16384" width="9.00390625" style="7" customWidth="1"/>
  </cols>
  <sheetData>
    <row r="1" spans="1:6" ht="48" customHeight="1">
      <c r="A1" s="42" t="s">
        <v>0</v>
      </c>
      <c r="B1" s="42"/>
      <c r="C1" s="42"/>
      <c r="D1" s="42"/>
      <c r="E1" s="42"/>
      <c r="F1" s="42"/>
    </row>
    <row r="2" spans="1:5" ht="33" customHeight="1">
      <c r="A2" s="7" t="s">
        <v>14</v>
      </c>
      <c r="B2" s="43" t="s">
        <v>38</v>
      </c>
      <c r="C2" s="44"/>
      <c r="D2" s="44"/>
      <c r="E2" s="7" t="s">
        <v>5</v>
      </c>
    </row>
    <row r="3" spans="1:6" s="8" customFormat="1" ht="39" customHeight="1">
      <c r="A3" s="45" t="s">
        <v>72</v>
      </c>
      <c r="B3" s="46"/>
      <c r="C3" s="46"/>
      <c r="D3" s="46"/>
      <c r="E3" s="46"/>
      <c r="F3" s="46"/>
    </row>
    <row r="4" spans="1:6" ht="36" customHeight="1">
      <c r="A4" s="9" t="s">
        <v>17</v>
      </c>
      <c r="B4" s="9" t="s">
        <v>18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ht="39.75" customHeight="1">
      <c r="A5" s="21" t="s">
        <v>19</v>
      </c>
      <c r="B5" s="22" t="s">
        <v>24</v>
      </c>
      <c r="C5" s="21" t="s">
        <v>20</v>
      </c>
      <c r="D5" s="30">
        <v>1</v>
      </c>
      <c r="E5" s="33"/>
      <c r="F5" s="34">
        <f>ROUND(D5*E5,0)</f>
        <v>0</v>
      </c>
    </row>
    <row r="6" spans="1:6" ht="39.75" customHeight="1">
      <c r="A6" s="21" t="s">
        <v>23</v>
      </c>
      <c r="B6" s="22" t="s">
        <v>25</v>
      </c>
      <c r="C6" s="21" t="s">
        <v>20</v>
      </c>
      <c r="D6" s="30">
        <v>1</v>
      </c>
      <c r="E6" s="35"/>
      <c r="F6" s="34">
        <f>ROUND(D6*E6,0)</f>
        <v>0</v>
      </c>
    </row>
    <row r="7" spans="1:6" ht="39.75" customHeight="1">
      <c r="A7" s="21" t="s">
        <v>26</v>
      </c>
      <c r="B7" s="22" t="s">
        <v>21</v>
      </c>
      <c r="C7" s="21" t="s">
        <v>20</v>
      </c>
      <c r="D7" s="30">
        <v>1</v>
      </c>
      <c r="E7" s="35"/>
      <c r="F7" s="34">
        <f>ROUND(D7*E7,0)</f>
        <v>0</v>
      </c>
    </row>
    <row r="8" spans="1:6" ht="39.75" customHeight="1">
      <c r="A8" s="21" t="s">
        <v>22</v>
      </c>
      <c r="B8" s="36" t="s">
        <v>39</v>
      </c>
      <c r="C8" s="21" t="s">
        <v>20</v>
      </c>
      <c r="D8" s="30">
        <v>1</v>
      </c>
      <c r="E8" s="35"/>
      <c r="F8" s="34">
        <f>ROUND(D8*E8,0)</f>
        <v>0</v>
      </c>
    </row>
    <row r="9" spans="1:14" ht="39" customHeight="1">
      <c r="A9" s="47" t="s">
        <v>86</v>
      </c>
      <c r="B9" s="48"/>
      <c r="C9" s="48"/>
      <c r="D9" s="49">
        <f>ROUND(SUM(F5:F8),0)</f>
        <v>0</v>
      </c>
      <c r="E9" s="49"/>
      <c r="F9" s="10" t="s">
        <v>15</v>
      </c>
      <c r="G9" s="11"/>
      <c r="H9" s="11"/>
      <c r="I9" s="11"/>
      <c r="J9" s="11"/>
      <c r="K9" s="11"/>
      <c r="L9" s="11"/>
      <c r="M9" s="11"/>
      <c r="N9" s="11"/>
    </row>
    <row r="10" ht="32.25" customHeight="1"/>
    <row r="11" ht="25.5" customHeight="1">
      <c r="A11" s="12"/>
    </row>
  </sheetData>
  <sheetProtection password="E176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 horizontalCentered="1"/>
  <pageMargins left="0.7086614173228347" right="0.7086614173228347" top="0.7480314960629921" bottom="1.220472440944882" header="0.31496062992125984" footer="3.26771653543307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5" sqref="D5"/>
    </sheetView>
  </sheetViews>
  <sheetFormatPr defaultColWidth="9.00390625" defaultRowHeight="14.25"/>
  <cols>
    <col min="1" max="1" width="9.125" style="3" customWidth="1"/>
    <col min="2" max="2" width="27.625" style="24" customWidth="1"/>
    <col min="3" max="3" width="8.625" style="4" customWidth="1"/>
    <col min="4" max="4" width="11.625" style="5" customWidth="1"/>
    <col min="5" max="6" width="11.625" style="28" customWidth="1"/>
    <col min="7" max="16384" width="9.00390625" style="4" customWidth="1"/>
  </cols>
  <sheetData>
    <row r="1" spans="1:6" ht="45.75" customHeight="1">
      <c r="A1" s="52" t="s">
        <v>0</v>
      </c>
      <c r="B1" s="52"/>
      <c r="C1" s="52"/>
      <c r="D1" s="52"/>
      <c r="E1" s="52"/>
      <c r="F1" s="52"/>
    </row>
    <row r="2" spans="1:6" ht="33" customHeight="1">
      <c r="A2" s="2" t="s">
        <v>14</v>
      </c>
      <c r="B2" s="53" t="str">
        <f>'第100章-科印泵站'!B2</f>
        <v>通州区科印泵站、白庙泵站桥区水位监测预警系统外场设备建设工程</v>
      </c>
      <c r="C2" s="53"/>
      <c r="D2" s="53"/>
      <c r="E2" s="54" t="s">
        <v>6</v>
      </c>
      <c r="F2" s="54"/>
    </row>
    <row r="3" spans="1:6" ht="31.5" customHeight="1">
      <c r="A3" s="45" t="s">
        <v>71</v>
      </c>
      <c r="B3" s="46"/>
      <c r="C3" s="46"/>
      <c r="D3" s="46"/>
      <c r="E3" s="46"/>
      <c r="F3" s="46"/>
    </row>
    <row r="4" spans="1:6" ht="33" customHeight="1">
      <c r="A4" s="16" t="s">
        <v>17</v>
      </c>
      <c r="B4" s="9" t="s">
        <v>18</v>
      </c>
      <c r="C4" s="9" t="s">
        <v>1</v>
      </c>
      <c r="D4" s="13" t="s">
        <v>2</v>
      </c>
      <c r="E4" s="18" t="s">
        <v>3</v>
      </c>
      <c r="F4" s="18" t="s">
        <v>4</v>
      </c>
    </row>
    <row r="5" spans="1:6" ht="33" customHeight="1">
      <c r="A5" s="26" t="s">
        <v>40</v>
      </c>
      <c r="B5" s="19" t="s">
        <v>41</v>
      </c>
      <c r="C5" s="20" t="s">
        <v>42</v>
      </c>
      <c r="D5" s="32" t="s">
        <v>31</v>
      </c>
      <c r="E5" s="29"/>
      <c r="F5" s="15"/>
    </row>
    <row r="6" spans="1:6" ht="33" customHeight="1">
      <c r="A6" s="26" t="s">
        <v>43</v>
      </c>
      <c r="B6" s="19" t="s">
        <v>44</v>
      </c>
      <c r="C6" s="20" t="s">
        <v>36</v>
      </c>
      <c r="D6" s="32">
        <v>2</v>
      </c>
      <c r="E6" s="29"/>
      <c r="F6" s="15">
        <f>ROUND(D6*E6,0)</f>
        <v>0</v>
      </c>
    </row>
    <row r="7" spans="1:6" ht="33" customHeight="1">
      <c r="A7" s="26" t="s">
        <v>45</v>
      </c>
      <c r="B7" s="19" t="s">
        <v>46</v>
      </c>
      <c r="C7" s="20" t="s">
        <v>35</v>
      </c>
      <c r="D7" s="32">
        <v>2</v>
      </c>
      <c r="E7" s="41"/>
      <c r="F7" s="15">
        <f>ROUND(D7*E7,0)</f>
        <v>0</v>
      </c>
    </row>
    <row r="8" spans="1:6" ht="33" customHeight="1">
      <c r="A8" s="26" t="s">
        <v>47</v>
      </c>
      <c r="B8" s="19" t="s">
        <v>48</v>
      </c>
      <c r="C8" s="20" t="s">
        <v>35</v>
      </c>
      <c r="D8" s="32">
        <v>2</v>
      </c>
      <c r="E8" s="41"/>
      <c r="F8" s="15">
        <f aca="true" t="shared" si="0" ref="F8:F18">ROUND(D8*E8,0)</f>
        <v>0</v>
      </c>
    </row>
    <row r="9" spans="1:6" ht="33" customHeight="1">
      <c r="A9" s="26" t="s">
        <v>49</v>
      </c>
      <c r="B9" s="19" t="s">
        <v>50</v>
      </c>
      <c r="C9" s="20" t="s">
        <v>36</v>
      </c>
      <c r="D9" s="32">
        <v>2</v>
      </c>
      <c r="E9" s="41"/>
      <c r="F9" s="15">
        <f t="shared" si="0"/>
        <v>0</v>
      </c>
    </row>
    <row r="10" spans="1:6" ht="33" customHeight="1">
      <c r="A10" s="26" t="s">
        <v>51</v>
      </c>
      <c r="B10" s="27" t="s">
        <v>52</v>
      </c>
      <c r="C10" s="20" t="s">
        <v>42</v>
      </c>
      <c r="D10" s="32">
        <v>2</v>
      </c>
      <c r="E10" s="41"/>
      <c r="F10" s="15">
        <f t="shared" si="0"/>
        <v>0</v>
      </c>
    </row>
    <row r="11" spans="1:6" ht="33" customHeight="1">
      <c r="A11" s="26" t="s">
        <v>53</v>
      </c>
      <c r="B11" s="19" t="s">
        <v>54</v>
      </c>
      <c r="C11" s="20" t="s">
        <v>36</v>
      </c>
      <c r="D11" s="32">
        <v>2</v>
      </c>
      <c r="E11" s="41"/>
      <c r="F11" s="15">
        <f t="shared" si="0"/>
        <v>0</v>
      </c>
    </row>
    <row r="12" spans="1:6" ht="33" customHeight="1">
      <c r="A12" s="26" t="s">
        <v>55</v>
      </c>
      <c r="B12" s="19" t="s">
        <v>56</v>
      </c>
      <c r="C12" s="20" t="s">
        <v>42</v>
      </c>
      <c r="D12" s="32">
        <v>2</v>
      </c>
      <c r="E12" s="41"/>
      <c r="F12" s="15">
        <f t="shared" si="0"/>
        <v>0</v>
      </c>
    </row>
    <row r="13" spans="1:6" ht="33" customHeight="1">
      <c r="A13" s="26" t="s">
        <v>57</v>
      </c>
      <c r="B13" s="19" t="s">
        <v>58</v>
      </c>
      <c r="C13" s="20" t="s">
        <v>30</v>
      </c>
      <c r="D13" s="32">
        <v>2</v>
      </c>
      <c r="E13" s="41"/>
      <c r="F13" s="15">
        <f t="shared" si="0"/>
        <v>0</v>
      </c>
    </row>
    <row r="14" spans="1:6" ht="33" customHeight="1">
      <c r="A14" s="26" t="s">
        <v>59</v>
      </c>
      <c r="B14" s="19" t="s">
        <v>60</v>
      </c>
      <c r="C14" s="20" t="s">
        <v>30</v>
      </c>
      <c r="D14" s="32">
        <v>1</v>
      </c>
      <c r="E14" s="41"/>
      <c r="F14" s="15">
        <f t="shared" si="0"/>
        <v>0</v>
      </c>
    </row>
    <row r="15" spans="1:6" ht="33" customHeight="1">
      <c r="A15" s="26" t="s">
        <v>61</v>
      </c>
      <c r="B15" s="19" t="s">
        <v>62</v>
      </c>
      <c r="C15" s="20" t="s">
        <v>42</v>
      </c>
      <c r="D15" s="32">
        <v>1</v>
      </c>
      <c r="E15" s="41"/>
      <c r="F15" s="15">
        <f t="shared" si="0"/>
        <v>0</v>
      </c>
    </row>
    <row r="16" spans="1:6" ht="33" customHeight="1">
      <c r="A16" s="26" t="s">
        <v>63</v>
      </c>
      <c r="B16" s="19" t="s">
        <v>64</v>
      </c>
      <c r="C16" s="20" t="s">
        <v>65</v>
      </c>
      <c r="D16" s="31">
        <v>900</v>
      </c>
      <c r="E16" s="41"/>
      <c r="F16" s="15">
        <f t="shared" si="0"/>
        <v>0</v>
      </c>
    </row>
    <row r="17" spans="1:6" ht="33" customHeight="1">
      <c r="A17" s="26" t="s">
        <v>66</v>
      </c>
      <c r="B17" s="19" t="s">
        <v>67</v>
      </c>
      <c r="C17" s="20" t="s">
        <v>65</v>
      </c>
      <c r="D17" s="31">
        <v>900</v>
      </c>
      <c r="E17" s="41"/>
      <c r="F17" s="15">
        <f t="shared" si="0"/>
        <v>0</v>
      </c>
    </row>
    <row r="18" spans="1:6" ht="33" customHeight="1">
      <c r="A18" s="26" t="s">
        <v>68</v>
      </c>
      <c r="B18" s="19" t="s">
        <v>69</v>
      </c>
      <c r="C18" s="20" t="s">
        <v>70</v>
      </c>
      <c r="D18" s="32">
        <v>1</v>
      </c>
      <c r="E18" s="41"/>
      <c r="F18" s="15">
        <f t="shared" si="0"/>
        <v>0</v>
      </c>
    </row>
    <row r="19" spans="1:6" ht="33" customHeight="1">
      <c r="A19" s="47" t="s">
        <v>85</v>
      </c>
      <c r="B19" s="48"/>
      <c r="C19" s="48"/>
      <c r="D19" s="50">
        <f>ROUND(SUM(F5:F18),0)</f>
        <v>0</v>
      </c>
      <c r="E19" s="51"/>
      <c r="F19" s="14" t="s">
        <v>15</v>
      </c>
    </row>
  </sheetData>
  <sheetProtection password="E176" sheet="1"/>
  <protectedRanges>
    <protectedRange sqref="E6:E18" name="区域1"/>
  </protectedRanges>
  <mergeCells count="6">
    <mergeCell ref="A19:C19"/>
    <mergeCell ref="D19:E19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62992125984252" header="0.5118110236220472" footer="0.7086614173228347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5" sqref="D5"/>
    </sheetView>
  </sheetViews>
  <sheetFormatPr defaultColWidth="9.00390625" defaultRowHeight="14.25"/>
  <cols>
    <col min="1" max="1" width="9.125" style="3" customWidth="1"/>
    <col min="2" max="2" width="27.625" style="24" customWidth="1"/>
    <col min="3" max="3" width="8.625" style="4" customWidth="1"/>
    <col min="4" max="4" width="11.625" style="5" customWidth="1"/>
    <col min="5" max="6" width="11.625" style="28" customWidth="1"/>
    <col min="7" max="16384" width="9.00390625" style="4" customWidth="1"/>
  </cols>
  <sheetData>
    <row r="1" spans="1:6" ht="45.75" customHeight="1">
      <c r="A1" s="52" t="s">
        <v>0</v>
      </c>
      <c r="B1" s="52"/>
      <c r="C1" s="52"/>
      <c r="D1" s="52"/>
      <c r="E1" s="52"/>
      <c r="F1" s="52"/>
    </row>
    <row r="2" spans="1:6" ht="33" customHeight="1">
      <c r="A2" s="2" t="s">
        <v>14</v>
      </c>
      <c r="B2" s="53" t="str">
        <f>'第100章-科印泵站'!B2</f>
        <v>通州区科印泵站、白庙泵站桥区水位监测预警系统外场设备建设工程</v>
      </c>
      <c r="C2" s="53"/>
      <c r="D2" s="53"/>
      <c r="E2" s="54" t="s">
        <v>6</v>
      </c>
      <c r="F2" s="54"/>
    </row>
    <row r="3" spans="1:6" ht="31.5" customHeight="1">
      <c r="A3" s="45" t="s">
        <v>74</v>
      </c>
      <c r="B3" s="46"/>
      <c r="C3" s="46"/>
      <c r="D3" s="46"/>
      <c r="E3" s="46"/>
      <c r="F3" s="46"/>
    </row>
    <row r="4" spans="1:6" ht="33" customHeight="1">
      <c r="A4" s="16" t="s">
        <v>17</v>
      </c>
      <c r="B4" s="9" t="s">
        <v>18</v>
      </c>
      <c r="C4" s="9" t="s">
        <v>1</v>
      </c>
      <c r="D4" s="13" t="s">
        <v>2</v>
      </c>
      <c r="E4" s="18" t="s">
        <v>3</v>
      </c>
      <c r="F4" s="18" t="s">
        <v>4</v>
      </c>
    </row>
    <row r="5" spans="1:6" ht="33" customHeight="1">
      <c r="A5" s="26" t="s">
        <v>40</v>
      </c>
      <c r="B5" s="19" t="s">
        <v>41</v>
      </c>
      <c r="C5" s="20" t="s">
        <v>42</v>
      </c>
      <c r="D5" s="32" t="s">
        <v>31</v>
      </c>
      <c r="E5" s="29"/>
      <c r="F5" s="15"/>
    </row>
    <row r="6" spans="1:6" ht="33" customHeight="1">
      <c r="A6" s="26" t="s">
        <v>43</v>
      </c>
      <c r="B6" s="19" t="s">
        <v>75</v>
      </c>
      <c r="C6" s="20" t="s">
        <v>36</v>
      </c>
      <c r="D6" s="32">
        <v>1</v>
      </c>
      <c r="E6" s="29"/>
      <c r="F6" s="15">
        <f>ROUND(D6*E6,0)</f>
        <v>0</v>
      </c>
    </row>
    <row r="7" spans="1:6" ht="33" customHeight="1">
      <c r="A7" s="26" t="s">
        <v>45</v>
      </c>
      <c r="B7" s="19" t="s">
        <v>44</v>
      </c>
      <c r="C7" s="20" t="s">
        <v>36</v>
      </c>
      <c r="D7" s="32">
        <v>1</v>
      </c>
      <c r="E7" s="41"/>
      <c r="F7" s="15">
        <f aca="true" t="shared" si="0" ref="F7:F19">ROUND(D7*E7,0)</f>
        <v>0</v>
      </c>
    </row>
    <row r="8" spans="1:6" ht="33" customHeight="1">
      <c r="A8" s="26" t="s">
        <v>47</v>
      </c>
      <c r="B8" s="19" t="s">
        <v>46</v>
      </c>
      <c r="C8" s="20" t="s">
        <v>35</v>
      </c>
      <c r="D8" s="32">
        <v>2</v>
      </c>
      <c r="E8" s="41"/>
      <c r="F8" s="15">
        <f t="shared" si="0"/>
        <v>0</v>
      </c>
    </row>
    <row r="9" spans="1:6" ht="33" customHeight="1">
      <c r="A9" s="26" t="s">
        <v>49</v>
      </c>
      <c r="B9" s="19" t="s">
        <v>48</v>
      </c>
      <c r="C9" s="20" t="s">
        <v>35</v>
      </c>
      <c r="D9" s="32">
        <v>2</v>
      </c>
      <c r="E9" s="41"/>
      <c r="F9" s="15">
        <f t="shared" si="0"/>
        <v>0</v>
      </c>
    </row>
    <row r="10" spans="1:6" ht="33" customHeight="1">
      <c r="A10" s="26" t="s">
        <v>51</v>
      </c>
      <c r="B10" s="27" t="s">
        <v>50</v>
      </c>
      <c r="C10" s="20" t="s">
        <v>36</v>
      </c>
      <c r="D10" s="32">
        <v>2</v>
      </c>
      <c r="E10" s="41"/>
      <c r="F10" s="15">
        <f t="shared" si="0"/>
        <v>0</v>
      </c>
    </row>
    <row r="11" spans="1:6" ht="33" customHeight="1">
      <c r="A11" s="26" t="s">
        <v>53</v>
      </c>
      <c r="B11" s="19" t="s">
        <v>52</v>
      </c>
      <c r="C11" s="20" t="s">
        <v>42</v>
      </c>
      <c r="D11" s="32">
        <v>2</v>
      </c>
      <c r="E11" s="41"/>
      <c r="F11" s="15">
        <f t="shared" si="0"/>
        <v>0</v>
      </c>
    </row>
    <row r="12" spans="1:6" ht="33" customHeight="1">
      <c r="A12" s="26" t="s">
        <v>55</v>
      </c>
      <c r="B12" s="19" t="s">
        <v>54</v>
      </c>
      <c r="C12" s="20" t="s">
        <v>36</v>
      </c>
      <c r="D12" s="32">
        <v>2</v>
      </c>
      <c r="E12" s="41"/>
      <c r="F12" s="15">
        <f t="shared" si="0"/>
        <v>0</v>
      </c>
    </row>
    <row r="13" spans="1:6" ht="33" customHeight="1">
      <c r="A13" s="26" t="s">
        <v>57</v>
      </c>
      <c r="B13" s="19" t="s">
        <v>56</v>
      </c>
      <c r="C13" s="20" t="s">
        <v>42</v>
      </c>
      <c r="D13" s="32">
        <v>2</v>
      </c>
      <c r="E13" s="41"/>
      <c r="F13" s="15">
        <f t="shared" si="0"/>
        <v>0</v>
      </c>
    </row>
    <row r="14" spans="1:6" ht="33" customHeight="1">
      <c r="A14" s="26" t="s">
        <v>59</v>
      </c>
      <c r="B14" s="19" t="s">
        <v>58</v>
      </c>
      <c r="C14" s="20" t="s">
        <v>30</v>
      </c>
      <c r="D14" s="32">
        <v>2</v>
      </c>
      <c r="E14" s="41"/>
      <c r="F14" s="15">
        <f t="shared" si="0"/>
        <v>0</v>
      </c>
    </row>
    <row r="15" spans="1:6" ht="33" customHeight="1">
      <c r="A15" s="26" t="s">
        <v>76</v>
      </c>
      <c r="B15" s="19" t="s">
        <v>60</v>
      </c>
      <c r="C15" s="20" t="s">
        <v>30</v>
      </c>
      <c r="D15" s="32">
        <v>1</v>
      </c>
      <c r="E15" s="41"/>
      <c r="F15" s="15">
        <f t="shared" si="0"/>
        <v>0</v>
      </c>
    </row>
    <row r="16" spans="1:6" ht="33" customHeight="1">
      <c r="A16" s="26" t="s">
        <v>61</v>
      </c>
      <c r="B16" s="19" t="s">
        <v>62</v>
      </c>
      <c r="C16" s="20" t="s">
        <v>42</v>
      </c>
      <c r="D16" s="32">
        <v>1</v>
      </c>
      <c r="E16" s="41"/>
      <c r="F16" s="15">
        <f t="shared" si="0"/>
        <v>0</v>
      </c>
    </row>
    <row r="17" spans="1:6" ht="33" customHeight="1">
      <c r="A17" s="26" t="s">
        <v>63</v>
      </c>
      <c r="B17" s="19" t="s">
        <v>64</v>
      </c>
      <c r="C17" s="20" t="s">
        <v>65</v>
      </c>
      <c r="D17" s="31">
        <v>1150</v>
      </c>
      <c r="E17" s="41"/>
      <c r="F17" s="15">
        <f t="shared" si="0"/>
        <v>0</v>
      </c>
    </row>
    <row r="18" spans="1:6" ht="33" customHeight="1">
      <c r="A18" s="26" t="s">
        <v>66</v>
      </c>
      <c r="B18" s="19" t="s">
        <v>67</v>
      </c>
      <c r="C18" s="20" t="s">
        <v>65</v>
      </c>
      <c r="D18" s="31">
        <v>1150</v>
      </c>
      <c r="E18" s="41"/>
      <c r="F18" s="15">
        <f t="shared" si="0"/>
        <v>0</v>
      </c>
    </row>
    <row r="19" spans="1:6" ht="33" customHeight="1">
      <c r="A19" s="26" t="s">
        <v>68</v>
      </c>
      <c r="B19" s="19" t="s">
        <v>69</v>
      </c>
      <c r="C19" s="20" t="s">
        <v>70</v>
      </c>
      <c r="D19" s="32">
        <v>1</v>
      </c>
      <c r="E19" s="41"/>
      <c r="F19" s="15">
        <f t="shared" si="0"/>
        <v>0</v>
      </c>
    </row>
    <row r="20" spans="1:6" ht="33" customHeight="1">
      <c r="A20" s="47" t="s">
        <v>87</v>
      </c>
      <c r="B20" s="48"/>
      <c r="C20" s="48"/>
      <c r="D20" s="50">
        <f>ROUND(SUM(F5:F19),0)</f>
        <v>0</v>
      </c>
      <c r="E20" s="51"/>
      <c r="F20" s="14" t="s">
        <v>15</v>
      </c>
    </row>
  </sheetData>
  <sheetProtection password="E176" sheet="1"/>
  <protectedRanges>
    <protectedRange sqref="E6:E19" name="区域1"/>
  </protectedRanges>
  <mergeCells count="6">
    <mergeCell ref="A1:F1"/>
    <mergeCell ref="B2:D2"/>
    <mergeCell ref="E2:F2"/>
    <mergeCell ref="A3:F3"/>
    <mergeCell ref="A20:C20"/>
    <mergeCell ref="D20:E20"/>
  </mergeCells>
  <printOptions horizontalCentered="1"/>
  <pageMargins left="0.7480314960629921" right="0.7480314960629921" top="0.7874015748031497" bottom="1.062992125984252" header="0.5118110236220472" footer="0.7086614173228347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6" sqref="H6"/>
    </sheetView>
  </sheetViews>
  <sheetFormatPr defaultColWidth="9.00390625" defaultRowHeight="14.25"/>
  <cols>
    <col min="1" max="1" width="6.00390625" style="1" customWidth="1"/>
    <col min="2" max="2" width="8.875" style="1" customWidth="1"/>
    <col min="3" max="3" width="29.875" style="1" customWidth="1"/>
    <col min="4" max="4" width="11.125" style="1" customWidth="1"/>
    <col min="5" max="5" width="11.75390625" style="1" customWidth="1"/>
    <col min="6" max="6" width="12.375" style="1" customWidth="1"/>
    <col min="7" max="16384" width="9.00390625" style="1" customWidth="1"/>
  </cols>
  <sheetData>
    <row r="1" spans="1:6" ht="33" customHeight="1">
      <c r="A1" s="66" t="s">
        <v>7</v>
      </c>
      <c r="B1" s="66"/>
      <c r="C1" s="66"/>
      <c r="D1" s="66"/>
      <c r="E1" s="66"/>
      <c r="F1" s="66"/>
    </row>
    <row r="2" spans="1:6" ht="39" customHeight="1">
      <c r="A2" s="62" t="str">
        <f>"工程名称："&amp;'第100章-科印泵站'!B2</f>
        <v>工程名称：通州区科印泵站、白庙泵站桥区水位监测预警系统外场设备建设工程</v>
      </c>
      <c r="B2" s="62"/>
      <c r="C2" s="62"/>
      <c r="D2" s="62"/>
      <c r="E2" s="59" t="s">
        <v>37</v>
      </c>
      <c r="F2" s="59"/>
    </row>
    <row r="3" spans="1:6" ht="39" customHeight="1">
      <c r="A3" s="55" t="s">
        <v>8</v>
      </c>
      <c r="B3" s="55" t="s">
        <v>9</v>
      </c>
      <c r="C3" s="55" t="s">
        <v>10</v>
      </c>
      <c r="D3" s="57" t="s">
        <v>16</v>
      </c>
      <c r="E3" s="58"/>
      <c r="F3" s="60" t="s">
        <v>83</v>
      </c>
    </row>
    <row r="4" spans="1:6" ht="39" customHeight="1">
      <c r="A4" s="56"/>
      <c r="B4" s="56"/>
      <c r="C4" s="56"/>
      <c r="D4" s="37" t="s">
        <v>81</v>
      </c>
      <c r="E4" s="37" t="s">
        <v>82</v>
      </c>
      <c r="F4" s="61"/>
    </row>
    <row r="5" spans="1:6" s="6" customFormat="1" ht="30" customHeight="1">
      <c r="A5" s="17">
        <v>1</v>
      </c>
      <c r="B5" s="17">
        <v>100</v>
      </c>
      <c r="C5" s="17" t="s">
        <v>11</v>
      </c>
      <c r="D5" s="38">
        <f>'第100章-科印泵站'!D9:E9</f>
        <v>0</v>
      </c>
      <c r="E5" s="38">
        <f>'第100章-白庙泵站'!D9</f>
        <v>0</v>
      </c>
      <c r="F5" s="34">
        <f>D5+E5</f>
        <v>0</v>
      </c>
    </row>
    <row r="6" spans="1:6" s="6" customFormat="1" ht="30" customHeight="1">
      <c r="A6" s="17">
        <v>2</v>
      </c>
      <c r="B6" s="17">
        <v>200</v>
      </c>
      <c r="C6" s="25" t="s">
        <v>32</v>
      </c>
      <c r="D6" s="39"/>
      <c r="E6" s="39"/>
      <c r="F6" s="34"/>
    </row>
    <row r="7" spans="1:6" s="6" customFormat="1" ht="30" customHeight="1">
      <c r="A7" s="17">
        <v>3</v>
      </c>
      <c r="B7" s="17">
        <v>300</v>
      </c>
      <c r="C7" s="25" t="s">
        <v>33</v>
      </c>
      <c r="D7" s="39"/>
      <c r="E7" s="39"/>
      <c r="F7" s="34"/>
    </row>
    <row r="8" spans="1:6" s="6" customFormat="1" ht="30" customHeight="1">
      <c r="A8" s="17">
        <v>4</v>
      </c>
      <c r="B8" s="17">
        <v>400</v>
      </c>
      <c r="C8" s="25" t="s">
        <v>34</v>
      </c>
      <c r="D8" s="39"/>
      <c r="E8" s="39"/>
      <c r="F8" s="34"/>
    </row>
    <row r="9" spans="1:6" s="6" customFormat="1" ht="30" customHeight="1">
      <c r="A9" s="17">
        <v>5</v>
      </c>
      <c r="B9" s="17">
        <v>500</v>
      </c>
      <c r="C9" s="17" t="s">
        <v>12</v>
      </c>
      <c r="D9" s="38"/>
      <c r="E9" s="38"/>
      <c r="F9" s="34"/>
    </row>
    <row r="10" spans="1:6" s="6" customFormat="1" ht="30" customHeight="1">
      <c r="A10" s="17">
        <v>6</v>
      </c>
      <c r="B10" s="17">
        <v>600</v>
      </c>
      <c r="C10" s="23" t="s">
        <v>29</v>
      </c>
      <c r="D10" s="40">
        <f>'第600章-科印泵站'!D19:E19</f>
        <v>0</v>
      </c>
      <c r="E10" s="40">
        <f>'第600章-白庙泵站'!D20</f>
        <v>0</v>
      </c>
      <c r="F10" s="34">
        <f>D10+E10</f>
        <v>0</v>
      </c>
    </row>
    <row r="11" spans="1:6" s="6" customFormat="1" ht="30" customHeight="1">
      <c r="A11" s="17">
        <v>7</v>
      </c>
      <c r="B11" s="17">
        <v>700</v>
      </c>
      <c r="C11" s="17" t="s">
        <v>13</v>
      </c>
      <c r="D11" s="38"/>
      <c r="E11" s="38"/>
      <c r="F11" s="34"/>
    </row>
    <row r="12" spans="1:6" s="6" customFormat="1" ht="32.25" customHeight="1">
      <c r="A12" s="17">
        <v>8</v>
      </c>
      <c r="B12" s="67" t="s">
        <v>77</v>
      </c>
      <c r="C12" s="65"/>
      <c r="D12" s="38">
        <f>SUM(D5:D11)</f>
        <v>0</v>
      </c>
      <c r="E12" s="38">
        <f>SUM(E5:E11)</f>
        <v>0</v>
      </c>
      <c r="F12" s="34">
        <f>SUM(F5:F11)</f>
        <v>0</v>
      </c>
    </row>
    <row r="13" spans="1:6" s="6" customFormat="1" ht="32.25" customHeight="1">
      <c r="A13" s="17">
        <v>9</v>
      </c>
      <c r="B13" s="65" t="s">
        <v>27</v>
      </c>
      <c r="C13" s="65"/>
      <c r="D13" s="38">
        <v>0</v>
      </c>
      <c r="E13" s="38">
        <v>0</v>
      </c>
      <c r="F13" s="34">
        <f>D13+E13</f>
        <v>0</v>
      </c>
    </row>
    <row r="14" spans="1:6" s="6" customFormat="1" ht="32.25" customHeight="1">
      <c r="A14" s="17">
        <v>10</v>
      </c>
      <c r="B14" s="65" t="s">
        <v>28</v>
      </c>
      <c r="C14" s="65"/>
      <c r="D14" s="38">
        <v>6958</v>
      </c>
      <c r="E14" s="38">
        <v>8066</v>
      </c>
      <c r="F14" s="34">
        <f>D14+E14</f>
        <v>15024</v>
      </c>
    </row>
    <row r="15" spans="1:6" s="6" customFormat="1" ht="48" customHeight="1">
      <c r="A15" s="17">
        <v>11</v>
      </c>
      <c r="B15" s="67" t="s">
        <v>78</v>
      </c>
      <c r="C15" s="65"/>
      <c r="D15" s="38">
        <f>D12-D13-D14</f>
        <v>-6958</v>
      </c>
      <c r="E15" s="38">
        <f>E12-E13-E14</f>
        <v>-8066</v>
      </c>
      <c r="F15" s="34">
        <f>D15+E15</f>
        <v>-15024</v>
      </c>
    </row>
    <row r="16" spans="1:6" s="6" customFormat="1" ht="32.25" customHeight="1">
      <c r="A16" s="17">
        <v>12</v>
      </c>
      <c r="B16" s="67" t="s">
        <v>79</v>
      </c>
      <c r="C16" s="65"/>
      <c r="D16" s="38">
        <f>ROUND(D15*3%,0)</f>
        <v>-209</v>
      </c>
      <c r="E16" s="38">
        <f>ROUND(E15*3%,0)</f>
        <v>-242</v>
      </c>
      <c r="F16" s="34">
        <f>D16+E16</f>
        <v>-451</v>
      </c>
    </row>
    <row r="17" spans="1:6" s="6" customFormat="1" ht="32.25" customHeight="1">
      <c r="A17" s="17">
        <v>13</v>
      </c>
      <c r="B17" s="67" t="s">
        <v>80</v>
      </c>
      <c r="C17" s="65"/>
      <c r="D17" s="38">
        <f>D12+D16</f>
        <v>-209</v>
      </c>
      <c r="E17" s="38">
        <f>E12+E16</f>
        <v>-242</v>
      </c>
      <c r="F17" s="34">
        <f>D17+E17</f>
        <v>-451</v>
      </c>
    </row>
    <row r="18" spans="1:6" ht="30" customHeight="1">
      <c r="A18" s="63"/>
      <c r="B18" s="64"/>
      <c r="C18" s="64"/>
      <c r="D18" s="64"/>
      <c r="E18" s="64"/>
      <c r="F18" s="64"/>
    </row>
  </sheetData>
  <sheetProtection password="E176" sheet="1"/>
  <mergeCells count="15">
    <mergeCell ref="A1:F1"/>
    <mergeCell ref="B12:C12"/>
    <mergeCell ref="B13:C13"/>
    <mergeCell ref="B17:C17"/>
    <mergeCell ref="B15:C15"/>
    <mergeCell ref="B16:C16"/>
    <mergeCell ref="A3:A4"/>
    <mergeCell ref="B3:B4"/>
    <mergeCell ref="C3:C4"/>
    <mergeCell ref="D3:E3"/>
    <mergeCell ref="E2:F2"/>
    <mergeCell ref="F3:F4"/>
    <mergeCell ref="A2:D2"/>
    <mergeCell ref="A18:F18"/>
    <mergeCell ref="B14:C14"/>
  </mergeCells>
  <printOptions horizontalCentered="1"/>
  <pageMargins left="0.7" right="0.7" top="0.77" bottom="1.4" header="0.3" footer="0.92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2015-12-10T07:07:00Z</cp:lastPrinted>
  <dcterms:created xsi:type="dcterms:W3CDTF">2008-04-07T07:00:19Z</dcterms:created>
  <dcterms:modified xsi:type="dcterms:W3CDTF">2015-12-10T07:16:33Z</dcterms:modified>
  <cp:category/>
  <cp:version/>
  <cp:contentType/>
  <cp:contentStatus/>
</cp:coreProperties>
</file>